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hmee\AppData\Local\Temp\Rar$DIa3284.40907\"/>
    </mc:Choice>
  </mc:AlternateContent>
  <xr:revisionPtr revIDLastSave="0" documentId="13_ncr:1_{3AB277E1-0C50-4576-A58A-5CFCE95A85C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17" i="19" l="1"/>
  <c r="B18" i="19"/>
  <c r="B16" i="19"/>
  <c r="B21" i="19"/>
  <c r="B19" i="19"/>
  <c r="B20" i="19"/>
  <c r="B16" i="18"/>
  <c r="B17" i="18"/>
  <c r="B20" i="18" l="1"/>
  <c r="B21" i="18"/>
  <c r="B19" i="18"/>
  <c r="B18" i="18"/>
  <c r="C18" i="18"/>
  <c r="C20" i="20"/>
  <c r="C18" i="19"/>
  <c r="D18" i="19" s="1"/>
  <c r="C18" i="23" s="1"/>
  <c r="D18" i="21"/>
  <c r="C20" i="21"/>
  <c r="D17" i="18"/>
  <c r="C17" i="19"/>
  <c r="D17" i="19" s="1"/>
  <c r="C17" i="23" s="1"/>
  <c r="D21" i="18"/>
  <c r="D16" i="18"/>
  <c r="D16" i="21"/>
  <c r="C18" i="21"/>
  <c r="D20" i="21"/>
  <c r="B20" i="22"/>
  <c r="C18" i="22"/>
  <c r="D17" i="22"/>
  <c r="C19" i="19"/>
  <c r="D19" i="19" s="1"/>
  <c r="C19" i="23" s="1"/>
  <c r="D19" i="22"/>
  <c r="D21" i="22"/>
  <c r="C21" i="19"/>
  <c r="D21" i="19" s="1"/>
  <c r="C21" i="23" s="1"/>
  <c r="B16" i="22"/>
  <c r="B17" i="20"/>
  <c r="B19" i="20"/>
  <c r="D19" i="18"/>
  <c r="B21" i="20"/>
  <c r="D17" i="20"/>
  <c r="B17" i="22"/>
  <c r="B17" i="21"/>
  <c r="C17" i="22"/>
  <c r="B19" i="21"/>
  <c r="C19" i="22"/>
  <c r="C19" i="21"/>
  <c r="D21" i="20"/>
  <c r="B21" i="22"/>
  <c r="B21" i="21"/>
  <c r="D21" i="21"/>
  <c r="C16" i="18"/>
  <c r="C20" i="18"/>
  <c r="C16" i="19"/>
  <c r="D16" i="19" s="1"/>
  <c r="C16" i="23" s="1"/>
  <c r="C18" i="20"/>
  <c r="D18" i="22"/>
  <c r="C20" i="19"/>
  <c r="D20" i="19" s="1"/>
  <c r="C20" i="23" s="1"/>
  <c r="B20" i="20"/>
  <c r="D16" i="22"/>
  <c r="C16" i="20"/>
  <c r="C17" i="18"/>
  <c r="C17" i="21"/>
  <c r="D17" i="21"/>
  <c r="D19" i="21"/>
  <c r="C19" i="18"/>
  <c r="B19" i="22"/>
  <c r="D19" i="20"/>
  <c r="C21" i="18"/>
  <c r="C21" i="21"/>
  <c r="C21" i="22"/>
  <c r="D18" i="18"/>
  <c r="B18" i="20"/>
  <c r="D20" i="18"/>
  <c r="A21" i="22"/>
  <c r="A21" i="20"/>
  <c r="A21" i="21"/>
  <c r="A21" i="19"/>
  <c r="A21" i="18"/>
  <c r="A21" i="23" s="1"/>
  <c r="A20" i="21"/>
  <c r="A20" i="22"/>
  <c r="A20" i="20"/>
  <c r="A20" i="18"/>
  <c r="A20" i="23" s="1"/>
  <c r="A20" i="19"/>
  <c r="D20" i="22"/>
  <c r="D16" i="20"/>
  <c r="A19" i="22"/>
  <c r="A19" i="20"/>
  <c r="A19" i="19"/>
  <c r="A19" i="18"/>
  <c r="A19" i="23" s="1"/>
  <c r="A19" i="21"/>
  <c r="A18" i="21"/>
  <c r="A18" i="20"/>
  <c r="A18" i="19"/>
  <c r="A18" i="22"/>
  <c r="A18" i="18"/>
  <c r="A18" i="23" s="1"/>
  <c r="C17" i="20"/>
  <c r="C19" i="20"/>
  <c r="C21" i="20"/>
  <c r="B16" i="21"/>
  <c r="C16" i="22"/>
  <c r="D18" i="20"/>
  <c r="B18" i="22"/>
  <c r="B20" i="21"/>
  <c r="C20" i="22"/>
  <c r="D20" i="20"/>
  <c r="B18" i="21"/>
  <c r="C16" i="21"/>
  <c r="B16" i="20"/>
  <c r="A17" i="22"/>
  <c r="A17" i="20"/>
  <c r="A17" i="21"/>
  <c r="A17" i="19"/>
  <c r="A17" i="18"/>
  <c r="A17" i="23" s="1"/>
  <c r="A16" i="21"/>
  <c r="A16" i="22"/>
  <c r="A16" i="20"/>
  <c r="A16" i="18"/>
  <c r="A16" i="23" s="1"/>
  <c r="A16" i="19"/>
  <c r="B12" i="19" l="1"/>
  <c r="B13" i="19"/>
  <c r="B14" i="18"/>
  <c r="B13" i="18"/>
  <c r="B14" i="19"/>
  <c r="E21" i="20"/>
  <c r="D21" i="23" s="1"/>
  <c r="E17" i="20"/>
  <c r="D17" i="23" s="1"/>
  <c r="E16" i="18"/>
  <c r="B16" i="23" s="1"/>
  <c r="E19" i="20"/>
  <c r="D19" i="23" s="1"/>
  <c r="E20" i="22"/>
  <c r="F20" i="23" s="1"/>
  <c r="E18" i="22"/>
  <c r="F18" i="23" s="1"/>
  <c r="E20" i="21"/>
  <c r="E20" i="23" s="1"/>
  <c r="E21" i="18"/>
  <c r="B21" i="23" s="1"/>
  <c r="E17" i="18"/>
  <c r="B17" i="23" s="1"/>
  <c r="E20" i="18"/>
  <c r="B20" i="23" s="1"/>
  <c r="E17" i="21"/>
  <c r="E17" i="23" s="1"/>
  <c r="E16" i="22"/>
  <c r="F16" i="23" s="1"/>
  <c r="E19" i="18"/>
  <c r="B19" i="23" s="1"/>
  <c r="E16" i="20"/>
  <c r="D16" i="23" s="1"/>
  <c r="E18" i="21"/>
  <c r="E18" i="23" s="1"/>
  <c r="E21" i="21"/>
  <c r="E21" i="23" s="1"/>
  <c r="E18" i="18"/>
  <c r="B18" i="23" s="1"/>
  <c r="E19" i="22"/>
  <c r="F19" i="23" s="1"/>
  <c r="E16" i="21"/>
  <c r="E16" i="23" s="1"/>
  <c r="E18" i="20"/>
  <c r="D18" i="23" s="1"/>
  <c r="E17" i="22"/>
  <c r="F17" i="23" s="1"/>
  <c r="E20" i="20"/>
  <c r="D20" i="23" s="1"/>
  <c r="E21" i="22"/>
  <c r="F21" i="23" s="1"/>
  <c r="E19" i="21"/>
  <c r="E19" i="23" s="1"/>
  <c r="B12" i="18" l="1"/>
  <c r="C12" i="18"/>
  <c r="G18" i="23"/>
  <c r="G16" i="23"/>
  <c r="G20" i="23"/>
  <c r="G21" i="23"/>
  <c r="G19" i="23"/>
  <c r="G17" i="23"/>
  <c r="D13" i="22"/>
  <c r="C14" i="19"/>
  <c r="D14" i="19" s="1"/>
  <c r="C14" i="23" s="1"/>
  <c r="C12" i="19"/>
  <c r="D12" i="19" s="1"/>
  <c r="C12" i="23" s="1"/>
  <c r="D13" i="18"/>
  <c r="D14" i="22"/>
  <c r="D12" i="22"/>
  <c r="C13" i="19"/>
  <c r="D13" i="19" s="1"/>
  <c r="C13" i="23" s="1"/>
  <c r="C14" i="20"/>
  <c r="B13" i="20"/>
  <c r="C13" i="20"/>
  <c r="B14" i="20"/>
  <c r="B12" i="20"/>
  <c r="D14" i="18"/>
  <c r="D12" i="18"/>
  <c r="C14" i="22"/>
  <c r="C12" i="22"/>
  <c r="B13" i="22"/>
  <c r="D14" i="21"/>
  <c r="D12" i="21"/>
  <c r="C13" i="21"/>
  <c r="B14" i="21"/>
  <c r="B12" i="21"/>
  <c r="D13" i="20"/>
  <c r="C14" i="18"/>
  <c r="C13" i="22"/>
  <c r="B14" i="22"/>
  <c r="B12" i="22"/>
  <c r="D13" i="21"/>
  <c r="C14" i="21"/>
  <c r="C12" i="21"/>
  <c r="B13" i="21"/>
  <c r="D14" i="20"/>
  <c r="D12" i="20"/>
  <c r="C13" i="18"/>
  <c r="A12" i="21"/>
  <c r="A12" i="19"/>
  <c r="A12" i="22"/>
  <c r="A12" i="20"/>
  <c r="A12" i="18"/>
  <c r="A12" i="23" s="1"/>
  <c r="C12" i="20"/>
  <c r="A13" i="22"/>
  <c r="A13" i="20"/>
  <c r="A13" i="21"/>
  <c r="A13" i="18"/>
  <c r="A13" i="23" s="1"/>
  <c r="A13" i="19"/>
  <c r="A14" i="21"/>
  <c r="A14" i="19"/>
  <c r="A14" i="22"/>
  <c r="A14" i="20"/>
  <c r="A14" i="18"/>
  <c r="A14" i="23" s="1"/>
  <c r="B15" i="19" l="1"/>
  <c r="B4" i="19"/>
  <c r="B5" i="19"/>
  <c r="B8" i="19"/>
  <c r="E12" i="18"/>
  <c r="B12" i="23" s="1"/>
  <c r="B11" i="19"/>
  <c r="B9" i="19"/>
  <c r="B6" i="19"/>
  <c r="B3" i="19"/>
  <c r="B10" i="19"/>
  <c r="B7" i="19"/>
  <c r="E13" i="18"/>
  <c r="B13" i="23" s="1"/>
  <c r="B7" i="20"/>
  <c r="E12" i="22"/>
  <c r="F12" i="23" s="1"/>
  <c r="E14" i="22"/>
  <c r="F14" i="23" s="1"/>
  <c r="E14" i="18"/>
  <c r="B14" i="23" s="1"/>
  <c r="B6" i="18"/>
  <c r="B4" i="18"/>
  <c r="E14" i="21"/>
  <c r="E14" i="23" s="1"/>
  <c r="E13" i="22"/>
  <c r="F13" i="23" s="1"/>
  <c r="A10" i="21"/>
  <c r="A10" i="19"/>
  <c r="A10" i="20"/>
  <c r="A10" i="22"/>
  <c r="A10" i="18"/>
  <c r="A10" i="23" s="1"/>
  <c r="E12" i="20"/>
  <c r="D12" i="23" s="1"/>
  <c r="E14" i="20"/>
  <c r="D14" i="23" s="1"/>
  <c r="E13" i="20"/>
  <c r="D13" i="23" s="1"/>
  <c r="E12" i="21"/>
  <c r="E12" i="23" s="1"/>
  <c r="E13" i="21"/>
  <c r="E13" i="23" s="1"/>
  <c r="B9" i="18" l="1"/>
  <c r="B15" i="18"/>
  <c r="B7" i="18"/>
  <c r="B5" i="18"/>
  <c r="B10" i="18"/>
  <c r="B8" i="18"/>
  <c r="C9" i="18"/>
  <c r="B11" i="20"/>
  <c r="G12" i="23"/>
  <c r="D8" i="22"/>
  <c r="C6" i="19"/>
  <c r="D6" i="19" s="1"/>
  <c r="C6" i="23" s="1"/>
  <c r="C10" i="19"/>
  <c r="D10" i="19" s="1"/>
  <c r="C10" i="23" s="1"/>
  <c r="C15" i="19"/>
  <c r="D15" i="19" s="1"/>
  <c r="C15" i="23" s="1"/>
  <c r="D4" i="22"/>
  <c r="B4" i="22"/>
  <c r="D4" i="20"/>
  <c r="D4" i="21"/>
  <c r="D6" i="21"/>
  <c r="B8" i="22"/>
  <c r="D8" i="20"/>
  <c r="D8" i="21"/>
  <c r="D10" i="21"/>
  <c r="D15" i="21"/>
  <c r="D3" i="21"/>
  <c r="D5" i="21"/>
  <c r="B7" i="22"/>
  <c r="D7" i="20"/>
  <c r="B9" i="22"/>
  <c r="D9" i="20"/>
  <c r="D11" i="21"/>
  <c r="G13" i="23"/>
  <c r="C6" i="21"/>
  <c r="C10" i="21"/>
  <c r="C15" i="21"/>
  <c r="B3" i="22"/>
  <c r="D3" i="20"/>
  <c r="B5" i="22"/>
  <c r="D5" i="20"/>
  <c r="D7" i="21"/>
  <c r="D9" i="21"/>
  <c r="B11" i="22"/>
  <c r="D11" i="20"/>
  <c r="C4" i="19"/>
  <c r="D4" i="19" s="1"/>
  <c r="C4" i="23" s="1"/>
  <c r="C8" i="19"/>
  <c r="D8" i="19" s="1"/>
  <c r="C8" i="23" s="1"/>
  <c r="C3" i="19"/>
  <c r="D3" i="19" s="1"/>
  <c r="C3" i="23" s="1"/>
  <c r="D3" i="22"/>
  <c r="G14" i="23"/>
  <c r="C5" i="19"/>
  <c r="D5" i="19" s="1"/>
  <c r="C5" i="23" s="1"/>
  <c r="D5" i="22"/>
  <c r="C7" i="19"/>
  <c r="D7" i="19" s="1"/>
  <c r="C7" i="23" s="1"/>
  <c r="D7" i="22"/>
  <c r="C9" i="19"/>
  <c r="D9" i="19" s="1"/>
  <c r="C9" i="23" s="1"/>
  <c r="D9" i="22"/>
  <c r="C11" i="19"/>
  <c r="D11" i="19" s="1"/>
  <c r="C11" i="23" s="1"/>
  <c r="D11" i="22"/>
  <c r="C11" i="18"/>
  <c r="B4" i="20"/>
  <c r="D4" i="18"/>
  <c r="B8" i="20"/>
  <c r="D8" i="18"/>
  <c r="C4" i="20"/>
  <c r="D6" i="22"/>
  <c r="B6" i="20"/>
  <c r="D6" i="18"/>
  <c r="C6" i="20"/>
  <c r="C8" i="20"/>
  <c r="D10" i="22"/>
  <c r="B10" i="20"/>
  <c r="D10" i="18"/>
  <c r="C10" i="20"/>
  <c r="C15" i="20"/>
  <c r="D15" i="22"/>
  <c r="B15" i="20"/>
  <c r="D15" i="18"/>
  <c r="C3" i="20"/>
  <c r="C5" i="20"/>
  <c r="C7" i="20"/>
  <c r="C9" i="20"/>
  <c r="C11" i="20"/>
  <c r="C4" i="21"/>
  <c r="C4" i="22"/>
  <c r="B4" i="21"/>
  <c r="C4" i="18"/>
  <c r="B6" i="22"/>
  <c r="D6" i="20"/>
  <c r="C6" i="22"/>
  <c r="B6" i="21"/>
  <c r="C8" i="21"/>
  <c r="C8" i="22"/>
  <c r="B8" i="21"/>
  <c r="C8" i="18"/>
  <c r="B10" i="22"/>
  <c r="D10" i="20"/>
  <c r="C10" i="22"/>
  <c r="B10" i="21"/>
  <c r="C15" i="22"/>
  <c r="B15" i="21"/>
  <c r="C15" i="18"/>
  <c r="B15" i="22"/>
  <c r="D15" i="20"/>
  <c r="C3" i="22"/>
  <c r="B3" i="21"/>
  <c r="C3" i="21"/>
  <c r="C5" i="22"/>
  <c r="B5" i="21"/>
  <c r="C5" i="18"/>
  <c r="C5" i="21"/>
  <c r="C7" i="22"/>
  <c r="B7" i="21"/>
  <c r="C7" i="21"/>
  <c r="C9" i="22"/>
  <c r="B9" i="21"/>
  <c r="C9" i="21"/>
  <c r="C11" i="22"/>
  <c r="B11" i="21"/>
  <c r="C11" i="21"/>
  <c r="A4" i="21"/>
  <c r="A4" i="19"/>
  <c r="A4" i="22"/>
  <c r="A4" i="20"/>
  <c r="A4" i="18"/>
  <c r="A4" i="23" s="1"/>
  <c r="A9" i="22"/>
  <c r="A9" i="20"/>
  <c r="A9" i="21"/>
  <c r="A9" i="18"/>
  <c r="A9" i="23" s="1"/>
  <c r="A9" i="19"/>
  <c r="A15" i="22"/>
  <c r="A15" i="20"/>
  <c r="A15" i="19"/>
  <c r="A15" i="18"/>
  <c r="A15" i="23" s="1"/>
  <c r="A15" i="21"/>
  <c r="A11" i="22"/>
  <c r="A11" i="20"/>
  <c r="A11" i="19"/>
  <c r="A11" i="18"/>
  <c r="A11" i="23" s="1"/>
  <c r="A11" i="21"/>
  <c r="C6" i="18"/>
  <c r="C10" i="18"/>
  <c r="C3" i="18"/>
  <c r="C7" i="18"/>
  <c r="B3" i="20"/>
  <c r="D3" i="18"/>
  <c r="B5" i="20"/>
  <c r="D5" i="18"/>
  <c r="D7" i="18"/>
  <c r="B9" i="20"/>
  <c r="D9" i="18"/>
  <c r="D11" i="18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3" i="18" l="1"/>
  <c r="B11" i="18"/>
  <c r="E11" i="18" s="1"/>
  <c r="B11" i="23" s="1"/>
  <c r="E9" i="18"/>
  <c r="B9" i="23" s="1"/>
  <c r="E8" i="21"/>
  <c r="E8" i="23" s="1"/>
  <c r="E4" i="21"/>
  <c r="E4" i="23" s="1"/>
  <c r="E15" i="22"/>
  <c r="F15" i="23" s="1"/>
  <c r="E10" i="21"/>
  <c r="E10" i="23" s="1"/>
  <c r="E3" i="18"/>
  <c r="B3" i="23" s="1"/>
  <c r="E15" i="21"/>
  <c r="E15" i="23" s="1"/>
  <c r="E8" i="22"/>
  <c r="F8" i="23" s="1"/>
  <c r="E6" i="21"/>
  <c r="E6" i="23" s="1"/>
  <c r="E4" i="22"/>
  <c r="F4" i="23" s="1"/>
  <c r="E11" i="20"/>
  <c r="D11" i="23" s="1"/>
  <c r="E7" i="20"/>
  <c r="D7" i="23" s="1"/>
  <c r="E11" i="22"/>
  <c r="F11" i="23" s="1"/>
  <c r="E7" i="22"/>
  <c r="F7" i="23" s="1"/>
  <c r="E3" i="22"/>
  <c r="F3" i="23" s="1"/>
  <c r="E15" i="18"/>
  <c r="B15" i="23" s="1"/>
  <c r="E10" i="18"/>
  <c r="B10" i="23" s="1"/>
  <c r="E6" i="18"/>
  <c r="B6" i="23" s="1"/>
  <c r="E9" i="22"/>
  <c r="F9" i="23" s="1"/>
  <c r="E5" i="22"/>
  <c r="F5" i="23" s="1"/>
  <c r="E10" i="20"/>
  <c r="D10" i="23" s="1"/>
  <c r="E6" i="20"/>
  <c r="D6" i="23" s="1"/>
  <c r="E5" i="18"/>
  <c r="B5" i="23" s="1"/>
  <c r="E9" i="21"/>
  <c r="E9" i="23" s="1"/>
  <c r="E5" i="21"/>
  <c r="E5" i="23" s="1"/>
  <c r="E4" i="18"/>
  <c r="B4" i="23" s="1"/>
  <c r="E8" i="20"/>
  <c r="D8" i="23" s="1"/>
  <c r="E7" i="18"/>
  <c r="B7" i="23" s="1"/>
  <c r="E8" i="18"/>
  <c r="B8" i="23" s="1"/>
  <c r="E11" i="21"/>
  <c r="E11" i="23" s="1"/>
  <c r="E7" i="21"/>
  <c r="E7" i="23" s="1"/>
  <c r="E3" i="21"/>
  <c r="E3" i="23" s="1"/>
  <c r="E10" i="22"/>
  <c r="F10" i="23" s="1"/>
  <c r="E6" i="22"/>
  <c r="F6" i="23" s="1"/>
  <c r="E9" i="20"/>
  <c r="D9" i="23" s="1"/>
  <c r="E5" i="20"/>
  <c r="D5" i="23" s="1"/>
  <c r="E3" i="20"/>
  <c r="D3" i="23" s="1"/>
  <c r="E15" i="20"/>
  <c r="D15" i="23" s="1"/>
  <c r="E4" i="20"/>
  <c r="D4" i="23" s="1"/>
  <c r="G9" i="23" l="1"/>
  <c r="G8" i="23"/>
  <c r="G15" i="23"/>
  <c r="G5" i="23"/>
  <c r="G6" i="23"/>
  <c r="G10" i="23"/>
  <c r="G7" i="23"/>
  <c r="G4" i="23"/>
  <c r="G11" i="23"/>
  <c r="G3" i="23"/>
</calcChain>
</file>

<file path=xl/sharedStrings.xml><?xml version="1.0" encoding="utf-8"?>
<sst xmlns="http://schemas.openxmlformats.org/spreadsheetml/2006/main" count="959" uniqueCount="226">
  <si>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</si>
  <si>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</si>
  <si>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</si>
  <si>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</si>
  <si>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</si>
  <si>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</si>
  <si>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</si>
  <si>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</si>
  <si>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</si>
  <si>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</si>
  <si>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</si>
  <si>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</si>
  <si>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</si>
  <si>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</si>
  <si>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</si>
  <si>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</si>
  <si>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</si>
  <si>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</si>
  <si>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</si>
  <si>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</si>
  <si>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</si>
  <si>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</si>
  <si>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</si>
  <si>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</si>
  <si>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</si>
  <si>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</si>
  <si>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</si>
  <si>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</si>
  <si>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</si>
  <si>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</si>
  <si>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</si>
  <si>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</si>
  <si>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</si>
  <si>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</si>
  <si>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</si>
  <si>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</si>
  <si>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</si>
  <si>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</si>
  <si>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</si>
  <si>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</si>
  <si>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</si>
  <si>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</si>
  <si>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</si>
  <si>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</si>
  <si>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</si>
  <si>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Детский сад "Василек"</t>
  </si>
  <si>
    <t>Детский сад "Звёздочка"</t>
  </si>
  <si>
    <t>Детский сад "Колосок"</t>
  </si>
  <si>
    <t>Детский сад "Солнышко"</t>
  </si>
  <si>
    <t>Детский сад-ясли "Орлёнок"</t>
  </si>
  <si>
    <t>Богдановская средняя общеобразовательная школа</t>
  </si>
  <si>
    <t>Верхне-Бузулукская основная общеобразовательная школа им. И.К. Медведева</t>
  </si>
  <si>
    <t>Зареченская классическая гимназия</t>
  </si>
  <si>
    <t>Зареченская средняя общеобразовательная школа №2</t>
  </si>
  <si>
    <t>Кирсановская средняя общеобразовательная школа</t>
  </si>
  <si>
    <t>Медведская основная общеобразовательная школа</t>
  </si>
  <si>
    <t>Павло-Антоновская основная общеобразовательная школа</t>
  </si>
  <si>
    <t>Погроминская средняя общеобразовательная школа</t>
  </si>
  <si>
    <t>Пристанционная основная общеобразовательная школа</t>
  </si>
  <si>
    <t>Свердловская средняя общеобразовательная школа</t>
  </si>
  <si>
    <t>Суворовская средняя общеобразовательная школа</t>
  </si>
  <si>
    <t>Тоцкая средняя общеобразовательная школа им. А.К. Стерелюхина</t>
  </si>
  <si>
    <t>Тоцкая Детско-юношеская спортивная школа</t>
  </si>
  <si>
    <t>Тоцкий Дом детского творчества</t>
  </si>
  <si>
    <t>62</t>
  </si>
  <si>
    <t>Количество функционирующих способов взаимодействия (от одного до трех включительно)</t>
  </si>
  <si>
    <t>90</t>
  </si>
  <si>
    <t>56</t>
  </si>
  <si>
    <t>40</t>
  </si>
  <si>
    <t>Наличие пяти и более комфортных условий для предоставления услуг</t>
  </si>
  <si>
    <t>100</t>
  </si>
  <si>
    <t>61</t>
  </si>
  <si>
    <t>Количество условий доступности организации для инвалидов (от одного до четырех)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</si>
  <si>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</si>
  <si>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</si>
  <si>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5</t>
  </si>
  <si>
    <t>48</t>
  </si>
  <si>
    <t>16</t>
  </si>
  <si>
    <t>В наличии и функционируют более трёх дистанционных способов взаимодействия</t>
  </si>
  <si>
    <t/>
  </si>
  <si>
    <t>12</t>
  </si>
  <si>
    <t>13</t>
  </si>
  <si>
    <t>15</t>
  </si>
  <si>
    <t>Наличие пяти и более условий доступности для инвалидов</t>
  </si>
  <si>
    <t>14</t>
  </si>
  <si>
    <t>71</t>
  </si>
  <si>
    <t>58</t>
  </si>
  <si>
    <t>43</t>
  </si>
  <si>
    <t>69</t>
  </si>
  <si>
    <t>70</t>
  </si>
  <si>
    <t>50</t>
  </si>
  <si>
    <t>68</t>
  </si>
  <si>
    <t>163</t>
  </si>
  <si>
    <t>102</t>
  </si>
  <si>
    <t>85</t>
  </si>
  <si>
    <t>89</t>
  </si>
  <si>
    <t>151</t>
  </si>
  <si>
    <t>80</t>
  </si>
  <si>
    <t>161</t>
  </si>
  <si>
    <t>159</t>
  </si>
  <si>
    <t>99</t>
  </si>
  <si>
    <t>157</t>
  </si>
  <si>
    <t>150</t>
  </si>
  <si>
    <t>156</t>
  </si>
  <si>
    <t>112</t>
  </si>
  <si>
    <t>75</t>
  </si>
  <si>
    <t>77</t>
  </si>
  <si>
    <t>54</t>
  </si>
  <si>
    <t>106</t>
  </si>
  <si>
    <t>3</t>
  </si>
  <si>
    <t>108</t>
  </si>
  <si>
    <t>107</t>
  </si>
  <si>
    <t>109</t>
  </si>
  <si>
    <t>45</t>
  </si>
  <si>
    <t>34</t>
  </si>
  <si>
    <t>35</t>
  </si>
  <si>
    <t>26</t>
  </si>
  <si>
    <t>27</t>
  </si>
  <si>
    <t>42</t>
  </si>
  <si>
    <t>1</t>
  </si>
  <si>
    <t>44</t>
  </si>
  <si>
    <t>28</t>
  </si>
  <si>
    <t>29</t>
  </si>
  <si>
    <t>41</t>
  </si>
  <si>
    <t>49</t>
  </si>
  <si>
    <t>2</t>
  </si>
  <si>
    <t>30</t>
  </si>
  <si>
    <t>432</t>
  </si>
  <si>
    <t>261</t>
  </si>
  <si>
    <t>271</t>
  </si>
  <si>
    <t>242</t>
  </si>
  <si>
    <t>262</t>
  </si>
  <si>
    <t>384</t>
  </si>
  <si>
    <t>23</t>
  </si>
  <si>
    <t>24</t>
  </si>
  <si>
    <t>390</t>
  </si>
  <si>
    <t>403</t>
  </si>
  <si>
    <t>279</t>
  </si>
  <si>
    <t>287</t>
  </si>
  <si>
    <t>395</t>
  </si>
  <si>
    <t>408</t>
  </si>
  <si>
    <t>409</t>
  </si>
  <si>
    <t>318</t>
  </si>
  <si>
    <t>201</t>
  </si>
  <si>
    <t>209</t>
  </si>
  <si>
    <t>177</t>
  </si>
  <si>
    <t>189</t>
  </si>
  <si>
    <t>270</t>
  </si>
  <si>
    <t>10</t>
  </si>
  <si>
    <t>285</t>
  </si>
  <si>
    <t>291</t>
  </si>
  <si>
    <t>196</t>
  </si>
  <si>
    <t>206</t>
  </si>
  <si>
    <t>282</t>
  </si>
  <si>
    <t>293</t>
  </si>
  <si>
    <t>297</t>
  </si>
  <si>
    <t>18</t>
  </si>
  <si>
    <t>11</t>
  </si>
  <si>
    <t>21</t>
  </si>
  <si>
    <t>19</t>
  </si>
  <si>
    <t>22</t>
  </si>
  <si>
    <t>33</t>
  </si>
  <si>
    <t>8</t>
  </si>
  <si>
    <t>32</t>
  </si>
  <si>
    <t>25</t>
  </si>
  <si>
    <t>20</t>
  </si>
  <si>
    <t>4</t>
  </si>
  <si>
    <t>72</t>
  </si>
  <si>
    <t>63</t>
  </si>
  <si>
    <t>64</t>
  </si>
  <si>
    <t>47</t>
  </si>
  <si>
    <t>119</t>
  </si>
  <si>
    <t>92</t>
  </si>
  <si>
    <t>7</t>
  </si>
  <si>
    <t>111</t>
  </si>
  <si>
    <t>116</t>
  </si>
  <si>
    <t>88</t>
  </si>
  <si>
    <t>114</t>
  </si>
  <si>
    <t>39</t>
  </si>
  <si>
    <t>31</t>
  </si>
  <si>
    <t>37</t>
  </si>
  <si>
    <t>36</t>
  </si>
  <si>
    <t>104</t>
  </si>
  <si>
    <t>66</t>
  </si>
  <si>
    <t>57</t>
  </si>
  <si>
    <t>94</t>
  </si>
  <si>
    <t>98</t>
  </si>
  <si>
    <t>97</t>
  </si>
  <si>
    <t>275</t>
  </si>
  <si>
    <t>217</t>
  </si>
  <si>
    <t>219</t>
  </si>
  <si>
    <t>182</t>
  </si>
  <si>
    <t>183</t>
  </si>
  <si>
    <t>252</t>
  </si>
  <si>
    <t>265</t>
  </si>
  <si>
    <t>266</t>
  </si>
  <si>
    <t>191</t>
  </si>
  <si>
    <t>192</t>
  </si>
  <si>
    <t>269</t>
  </si>
  <si>
    <t>263</t>
  </si>
  <si>
    <t>267</t>
  </si>
  <si>
    <t>664</t>
  </si>
  <si>
    <t>400</t>
  </si>
  <si>
    <t>417</t>
  </si>
  <si>
    <t>332</t>
  </si>
  <si>
    <t>357</t>
  </si>
  <si>
    <t>553</t>
  </si>
  <si>
    <t>568</t>
  </si>
  <si>
    <t>620</t>
  </si>
  <si>
    <t>429</t>
  </si>
  <si>
    <t>440</t>
  </si>
  <si>
    <t>603</t>
  </si>
  <si>
    <t>610</t>
  </si>
  <si>
    <t>622</t>
  </si>
  <si>
    <t>611</t>
  </si>
  <si>
    <t>544</t>
  </si>
  <si>
    <t>549</t>
  </si>
  <si>
    <t>502</t>
  </si>
  <si>
    <t>505</t>
  </si>
  <si>
    <t>597</t>
  </si>
  <si>
    <t>604</t>
  </si>
  <si>
    <t>605</t>
  </si>
  <si>
    <t>485</t>
  </si>
  <si>
    <t>486</t>
  </si>
  <si>
    <t>607</t>
  </si>
  <si>
    <t>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</si>
</sst>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385623"/>
    <outlinePr summaryBelow="0" summaryRight="0"/>
  </sheetPr>
  <dimension ref="A1:BW608"/>
  <sheetViews>
    <sheetView topLeftCell="BE1" workbookViewId="0">
      <selection activeCell="V11" sqref="V11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4" t="s">
        <v>2</v>
      </c>
      <c r="L1" s="32"/>
      <c r="M1" s="31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1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1" t="s">
        <v>1</v>
      </c>
      <c r="AE1" s="32"/>
      <c r="AF1" s="34" t="s">
        <v>8</v>
      </c>
      <c r="AG1" s="32"/>
      <c r="AH1" s="31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1" t="s">
        <v>1</v>
      </c>
      <c r="AO1" s="32"/>
      <c r="AP1" s="9" t="s">
        <v>12</v>
      </c>
      <c r="AQ1" s="31" t="s">
        <v>1</v>
      </c>
      <c r="AR1" s="32"/>
      <c r="AS1" s="7" t="s">
        <v>13</v>
      </c>
      <c r="AT1" s="31" t="s">
        <v>1</v>
      </c>
      <c r="AU1" s="32"/>
      <c r="AV1" s="7" t="s">
        <v>14</v>
      </c>
      <c r="AW1" s="31" t="s">
        <v>1</v>
      </c>
      <c r="AX1" s="32"/>
      <c r="AY1" s="7" t="s">
        <v>15</v>
      </c>
      <c r="AZ1" s="31" t="s">
        <v>1</v>
      </c>
      <c r="BA1" s="32"/>
      <c r="BB1" s="7" t="s">
        <v>16</v>
      </c>
      <c r="BC1" s="31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7" t="s">
        <v>50</v>
      </c>
      <c r="B2" s="30">
        <v>104</v>
      </c>
      <c r="C2" s="30" t="s">
        <v>64</v>
      </c>
      <c r="D2" s="11">
        <v>0.59615384615384615</v>
      </c>
      <c r="E2" s="7" t="s">
        <v>50</v>
      </c>
      <c r="F2" s="30">
        <v>15</v>
      </c>
      <c r="G2" s="8">
        <v>15</v>
      </c>
      <c r="H2" s="7" t="s">
        <v>50</v>
      </c>
      <c r="I2" s="30">
        <v>41</v>
      </c>
      <c r="J2" s="8">
        <v>45</v>
      </c>
      <c r="K2" s="7" t="s">
        <v>50</v>
      </c>
      <c r="L2" s="7" t="s">
        <v>65</v>
      </c>
      <c r="M2" s="8">
        <v>3</v>
      </c>
      <c r="N2" s="8" t="s">
        <v>66</v>
      </c>
      <c r="O2" s="7" t="s">
        <v>50</v>
      </c>
      <c r="P2" s="8" t="s">
        <v>67</v>
      </c>
      <c r="Q2" s="8" t="s">
        <v>67</v>
      </c>
      <c r="R2" s="7" t="s">
        <v>50</v>
      </c>
      <c r="S2" s="8" t="s">
        <v>68</v>
      </c>
      <c r="T2" s="8" t="s">
        <v>68</v>
      </c>
      <c r="U2" s="7" t="s">
        <v>50</v>
      </c>
      <c r="V2" s="7" t="s">
        <v>69</v>
      </c>
      <c r="W2" s="8"/>
      <c r="X2" s="8" t="s">
        <v>70</v>
      </c>
      <c r="Y2" s="7" t="s">
        <v>50</v>
      </c>
      <c r="Z2" s="8" t="s">
        <v>71</v>
      </c>
      <c r="AA2" s="8" t="s">
        <v>64</v>
      </c>
      <c r="AB2" s="7" t="s">
        <v>50</v>
      </c>
      <c r="AC2" s="7" t="s">
        <v>72</v>
      </c>
      <c r="AD2" s="8">
        <v>3</v>
      </c>
      <c r="AE2" s="8" t="s">
        <v>73</v>
      </c>
      <c r="AF2" s="7" t="s">
        <v>50</v>
      </c>
      <c r="AG2" s="7" t="s">
        <v>74</v>
      </c>
      <c r="AH2" s="8">
        <v>3</v>
      </c>
      <c r="AI2" s="8" t="s">
        <v>73</v>
      </c>
      <c r="AJ2" s="7" t="s">
        <v>50</v>
      </c>
      <c r="AK2" s="8" t="s">
        <v>75</v>
      </c>
      <c r="AL2" s="8" t="s">
        <v>75</v>
      </c>
      <c r="AM2" s="7" t="s">
        <v>50</v>
      </c>
      <c r="AN2" s="8" t="s">
        <v>64</v>
      </c>
      <c r="AO2" s="8" t="s">
        <v>64</v>
      </c>
      <c r="AP2" s="7" t="s">
        <v>50</v>
      </c>
      <c r="AQ2" s="8" t="s">
        <v>64</v>
      </c>
      <c r="AR2" s="8" t="s">
        <v>64</v>
      </c>
      <c r="AS2" s="7" t="s">
        <v>50</v>
      </c>
      <c r="AT2" s="8" t="s">
        <v>76</v>
      </c>
      <c r="AU2" s="8" t="s">
        <v>76</v>
      </c>
      <c r="AV2" s="7" t="s">
        <v>50</v>
      </c>
      <c r="AW2" s="8" t="s">
        <v>64</v>
      </c>
      <c r="AX2" s="8" t="s">
        <v>64</v>
      </c>
      <c r="AY2" s="7" t="s">
        <v>50</v>
      </c>
      <c r="AZ2" s="8" t="s">
        <v>71</v>
      </c>
      <c r="BA2" s="8" t="s">
        <v>64</v>
      </c>
      <c r="BB2" s="7" t="s">
        <v>50</v>
      </c>
      <c r="BC2" s="8" t="s">
        <v>71</v>
      </c>
      <c r="BD2" s="8" t="s">
        <v>64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">
      <c r="A3" s="7" t="s">
        <v>51</v>
      </c>
      <c r="B3" s="30">
        <v>34</v>
      </c>
      <c r="C3" s="30" t="s">
        <v>77</v>
      </c>
      <c r="D3" s="11">
        <v>0.47058823529411764</v>
      </c>
      <c r="E3" s="7" t="s">
        <v>51</v>
      </c>
      <c r="F3" s="30">
        <v>15</v>
      </c>
      <c r="G3" s="8">
        <v>15</v>
      </c>
      <c r="H3" s="7" t="s">
        <v>51</v>
      </c>
      <c r="I3" s="30">
        <v>40</v>
      </c>
      <c r="J3" s="8">
        <v>45</v>
      </c>
      <c r="K3" s="7" t="s">
        <v>51</v>
      </c>
      <c r="L3" s="7" t="s">
        <v>78</v>
      </c>
      <c r="M3" s="8" t="s">
        <v>79</v>
      </c>
      <c r="N3" s="8" t="s">
        <v>70</v>
      </c>
      <c r="O3" s="7" t="s">
        <v>51</v>
      </c>
      <c r="P3" s="8" t="s">
        <v>80</v>
      </c>
      <c r="Q3" s="8" t="s">
        <v>80</v>
      </c>
      <c r="R3" s="7" t="s">
        <v>51</v>
      </c>
      <c r="S3" s="8" t="s">
        <v>81</v>
      </c>
      <c r="T3" s="8" t="s">
        <v>81</v>
      </c>
      <c r="U3" s="7" t="s">
        <v>51</v>
      </c>
      <c r="V3" s="7" t="s">
        <v>69</v>
      </c>
      <c r="W3" s="8"/>
      <c r="X3" s="8" t="s">
        <v>70</v>
      </c>
      <c r="Y3" s="7" t="s">
        <v>51</v>
      </c>
      <c r="Z3" s="8" t="s">
        <v>82</v>
      </c>
      <c r="AA3" s="8" t="s">
        <v>77</v>
      </c>
      <c r="AB3" s="7" t="s">
        <v>51</v>
      </c>
      <c r="AC3" s="7" t="s">
        <v>72</v>
      </c>
      <c r="AD3" s="8">
        <v>3</v>
      </c>
      <c r="AE3" s="8" t="s">
        <v>73</v>
      </c>
      <c r="AF3" s="7" t="s">
        <v>51</v>
      </c>
      <c r="AG3" s="7" t="s">
        <v>83</v>
      </c>
      <c r="AH3" s="8" t="s">
        <v>79</v>
      </c>
      <c r="AI3" s="8" t="s">
        <v>70</v>
      </c>
      <c r="AJ3" s="7" t="s">
        <v>51</v>
      </c>
      <c r="AK3" s="8">
        <v>1</v>
      </c>
      <c r="AL3" s="8">
        <v>1</v>
      </c>
      <c r="AM3" s="7" t="s">
        <v>51</v>
      </c>
      <c r="AN3" s="8" t="s">
        <v>82</v>
      </c>
      <c r="AO3" s="8" t="s">
        <v>77</v>
      </c>
      <c r="AP3" s="7" t="s">
        <v>51</v>
      </c>
      <c r="AQ3" s="8" t="s">
        <v>82</v>
      </c>
      <c r="AR3" s="8" t="s">
        <v>77</v>
      </c>
      <c r="AS3" s="7" t="s">
        <v>51</v>
      </c>
      <c r="AT3" s="8" t="s">
        <v>84</v>
      </c>
      <c r="AU3" s="8" t="s">
        <v>84</v>
      </c>
      <c r="AV3" s="7" t="s">
        <v>51</v>
      </c>
      <c r="AW3" s="8" t="s">
        <v>77</v>
      </c>
      <c r="AX3" s="8" t="s">
        <v>77</v>
      </c>
      <c r="AY3" s="7" t="s">
        <v>51</v>
      </c>
      <c r="AZ3" s="8" t="s">
        <v>77</v>
      </c>
      <c r="BA3" s="8" t="s">
        <v>77</v>
      </c>
      <c r="BB3" s="7" t="s">
        <v>51</v>
      </c>
      <c r="BC3" s="8" t="s">
        <v>82</v>
      </c>
      <c r="BD3" s="8" t="s">
        <v>77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7" t="s">
        <v>45</v>
      </c>
      <c r="B4" s="30">
        <v>175</v>
      </c>
      <c r="C4" s="30" t="s">
        <v>85</v>
      </c>
      <c r="D4" s="11">
        <v>0.40571428571428569</v>
      </c>
      <c r="E4" s="7" t="s">
        <v>45</v>
      </c>
      <c r="F4" s="30">
        <v>15</v>
      </c>
      <c r="G4" s="8">
        <v>15</v>
      </c>
      <c r="H4" s="7" t="s">
        <v>45</v>
      </c>
      <c r="I4" s="30">
        <v>39</v>
      </c>
      <c r="J4" s="8">
        <v>39</v>
      </c>
      <c r="K4" s="7" t="s">
        <v>45</v>
      </c>
      <c r="L4" s="7" t="s">
        <v>78</v>
      </c>
      <c r="M4" s="8" t="s">
        <v>79</v>
      </c>
      <c r="N4" s="8" t="s">
        <v>70</v>
      </c>
      <c r="O4" s="7" t="s">
        <v>45</v>
      </c>
      <c r="P4" s="8" t="s">
        <v>67</v>
      </c>
      <c r="Q4" s="8" t="s">
        <v>86</v>
      </c>
      <c r="R4" s="7" t="s">
        <v>45</v>
      </c>
      <c r="S4" s="8" t="s">
        <v>68</v>
      </c>
      <c r="T4" s="8" t="s">
        <v>87</v>
      </c>
      <c r="U4" s="7" t="s">
        <v>45</v>
      </c>
      <c r="V4" s="7" t="s">
        <v>69</v>
      </c>
      <c r="W4" s="8"/>
      <c r="X4" s="8" t="s">
        <v>70</v>
      </c>
      <c r="Y4" s="7" t="s">
        <v>45</v>
      </c>
      <c r="Z4" s="8" t="s">
        <v>88</v>
      </c>
      <c r="AA4" s="8" t="s">
        <v>85</v>
      </c>
      <c r="AB4" s="7" t="s">
        <v>45</v>
      </c>
      <c r="AC4" s="7" t="s">
        <v>72</v>
      </c>
      <c r="AD4" s="8">
        <v>3</v>
      </c>
      <c r="AE4" s="8" t="s">
        <v>73</v>
      </c>
      <c r="AF4" s="7" t="s">
        <v>45</v>
      </c>
      <c r="AG4" s="7" t="s">
        <v>74</v>
      </c>
      <c r="AH4" s="8">
        <v>3</v>
      </c>
      <c r="AI4" s="8" t="s">
        <v>73</v>
      </c>
      <c r="AJ4" s="7" t="s">
        <v>45</v>
      </c>
      <c r="AK4" s="8" t="s">
        <v>75</v>
      </c>
      <c r="AL4" s="8" t="s">
        <v>75</v>
      </c>
      <c r="AM4" s="7" t="s">
        <v>45</v>
      </c>
      <c r="AN4" s="8" t="s">
        <v>88</v>
      </c>
      <c r="AO4" s="8" t="s">
        <v>85</v>
      </c>
      <c r="AP4" s="7" t="s">
        <v>45</v>
      </c>
      <c r="AQ4" s="8" t="s">
        <v>89</v>
      </c>
      <c r="AR4" s="8" t="s">
        <v>85</v>
      </c>
      <c r="AS4" s="7" t="s">
        <v>45</v>
      </c>
      <c r="AT4" s="8" t="s">
        <v>90</v>
      </c>
      <c r="AU4" s="8" t="s">
        <v>90</v>
      </c>
      <c r="AV4" s="7" t="s">
        <v>45</v>
      </c>
      <c r="AW4" s="8" t="s">
        <v>88</v>
      </c>
      <c r="AX4" s="8" t="s">
        <v>85</v>
      </c>
      <c r="AY4" s="7" t="s">
        <v>45</v>
      </c>
      <c r="AZ4" s="8" t="s">
        <v>89</v>
      </c>
      <c r="BA4" s="8" t="s">
        <v>85</v>
      </c>
      <c r="BB4" s="7" t="s">
        <v>45</v>
      </c>
      <c r="BC4" s="8" t="s">
        <v>91</v>
      </c>
      <c r="BD4" s="8" t="s">
        <v>85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 x14ac:dyDescent="0.2">
      <c r="A5" s="7" t="s">
        <v>46</v>
      </c>
      <c r="B5" s="30">
        <v>383</v>
      </c>
      <c r="C5" s="30" t="s">
        <v>92</v>
      </c>
      <c r="D5" s="11">
        <v>0.4255874673629243</v>
      </c>
      <c r="E5" s="7" t="s">
        <v>46</v>
      </c>
      <c r="F5" s="30">
        <v>15</v>
      </c>
      <c r="G5" s="8">
        <v>15</v>
      </c>
      <c r="H5" s="7" t="s">
        <v>46</v>
      </c>
      <c r="I5" s="30">
        <v>39</v>
      </c>
      <c r="J5" s="8">
        <v>39</v>
      </c>
      <c r="K5" s="7" t="s">
        <v>46</v>
      </c>
      <c r="L5" s="7" t="s">
        <v>78</v>
      </c>
      <c r="M5" s="8" t="s">
        <v>79</v>
      </c>
      <c r="N5" s="8" t="s">
        <v>70</v>
      </c>
      <c r="O5" s="7" t="s">
        <v>46</v>
      </c>
      <c r="P5" s="8" t="s">
        <v>70</v>
      </c>
      <c r="Q5" s="8" t="s">
        <v>93</v>
      </c>
      <c r="R5" s="7" t="s">
        <v>46</v>
      </c>
      <c r="S5" s="8" t="s">
        <v>94</v>
      </c>
      <c r="T5" s="8" t="s">
        <v>95</v>
      </c>
      <c r="U5" s="7" t="s">
        <v>46</v>
      </c>
      <c r="V5" s="7" t="s">
        <v>69</v>
      </c>
      <c r="W5" s="8"/>
      <c r="X5" s="8" t="s">
        <v>70</v>
      </c>
      <c r="Y5" s="7" t="s">
        <v>46</v>
      </c>
      <c r="Z5" s="8" t="s">
        <v>96</v>
      </c>
      <c r="AA5" s="8" t="s">
        <v>92</v>
      </c>
      <c r="AB5" s="7" t="s">
        <v>46</v>
      </c>
      <c r="AC5" s="7" t="s">
        <v>72</v>
      </c>
      <c r="AD5" s="8">
        <v>3</v>
      </c>
      <c r="AE5" s="8" t="s">
        <v>73</v>
      </c>
      <c r="AF5" s="7" t="s">
        <v>46</v>
      </c>
      <c r="AG5" s="7" t="s">
        <v>74</v>
      </c>
      <c r="AH5" s="8">
        <v>4</v>
      </c>
      <c r="AI5" s="8" t="s">
        <v>97</v>
      </c>
      <c r="AJ5" s="7" t="s">
        <v>46</v>
      </c>
      <c r="AK5" s="8" t="s">
        <v>75</v>
      </c>
      <c r="AL5" s="8" t="s">
        <v>75</v>
      </c>
      <c r="AM5" s="7" t="s">
        <v>46</v>
      </c>
      <c r="AN5" s="8" t="s">
        <v>98</v>
      </c>
      <c r="AO5" s="8" t="s">
        <v>92</v>
      </c>
      <c r="AP5" s="7" t="s">
        <v>46</v>
      </c>
      <c r="AQ5" s="8" t="s">
        <v>99</v>
      </c>
      <c r="AR5" s="8" t="s">
        <v>92</v>
      </c>
      <c r="AS5" s="7" t="s">
        <v>46</v>
      </c>
      <c r="AT5" s="8" t="s">
        <v>100</v>
      </c>
      <c r="AU5" s="8" t="s">
        <v>93</v>
      </c>
      <c r="AV5" s="7" t="s">
        <v>46</v>
      </c>
      <c r="AW5" s="8" t="s">
        <v>101</v>
      </c>
      <c r="AX5" s="8" t="s">
        <v>92</v>
      </c>
      <c r="AY5" s="7" t="s">
        <v>46</v>
      </c>
      <c r="AZ5" s="8" t="s">
        <v>102</v>
      </c>
      <c r="BA5" s="8" t="s">
        <v>92</v>
      </c>
      <c r="BB5" s="7" t="s">
        <v>46</v>
      </c>
      <c r="BC5" s="8" t="s">
        <v>103</v>
      </c>
      <c r="BD5" s="8" t="s">
        <v>92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 x14ac:dyDescent="0.2">
      <c r="A6" s="7" t="s">
        <v>47</v>
      </c>
      <c r="B6" s="30">
        <v>175</v>
      </c>
      <c r="C6" s="30" t="s">
        <v>104</v>
      </c>
      <c r="D6" s="11">
        <v>0.64</v>
      </c>
      <c r="E6" s="7" t="s">
        <v>47</v>
      </c>
      <c r="F6" s="30">
        <v>15</v>
      </c>
      <c r="G6" s="8">
        <v>15</v>
      </c>
      <c r="H6" s="7" t="s">
        <v>47</v>
      </c>
      <c r="I6" s="30">
        <v>39</v>
      </c>
      <c r="J6" s="8">
        <v>39</v>
      </c>
      <c r="K6" s="7" t="s">
        <v>47</v>
      </c>
      <c r="L6" s="7" t="s">
        <v>65</v>
      </c>
      <c r="M6" s="8">
        <v>3</v>
      </c>
      <c r="N6" s="8" t="s">
        <v>66</v>
      </c>
      <c r="O6" s="7" t="s">
        <v>47</v>
      </c>
      <c r="P6" s="8" t="s">
        <v>105</v>
      </c>
      <c r="Q6" s="8" t="s">
        <v>106</v>
      </c>
      <c r="R6" s="7" t="s">
        <v>47</v>
      </c>
      <c r="S6" s="8" t="s">
        <v>107</v>
      </c>
      <c r="T6" s="8" t="s">
        <v>67</v>
      </c>
      <c r="U6" s="7" t="s">
        <v>47</v>
      </c>
      <c r="V6" s="7" t="s">
        <v>69</v>
      </c>
      <c r="W6" s="8"/>
      <c r="X6" s="8" t="s">
        <v>70</v>
      </c>
      <c r="Y6" s="7" t="s">
        <v>47</v>
      </c>
      <c r="Z6" s="8" t="s">
        <v>108</v>
      </c>
      <c r="AA6" s="8" t="s">
        <v>104</v>
      </c>
      <c r="AB6" s="7" t="s">
        <v>47</v>
      </c>
      <c r="AC6" s="7" t="s">
        <v>72</v>
      </c>
      <c r="AD6" s="8">
        <v>3</v>
      </c>
      <c r="AE6" s="8" t="s">
        <v>73</v>
      </c>
      <c r="AF6" s="7" t="s">
        <v>47</v>
      </c>
      <c r="AG6" s="7" t="s">
        <v>74</v>
      </c>
      <c r="AH6" s="8">
        <v>4</v>
      </c>
      <c r="AI6" s="8" t="s">
        <v>97</v>
      </c>
      <c r="AJ6" s="7" t="s">
        <v>47</v>
      </c>
      <c r="AK6" s="8" t="s">
        <v>109</v>
      </c>
      <c r="AL6" s="8" t="s">
        <v>109</v>
      </c>
      <c r="AM6" s="7" t="s">
        <v>47</v>
      </c>
      <c r="AN6" s="8" t="s">
        <v>110</v>
      </c>
      <c r="AO6" s="8" t="s">
        <v>104</v>
      </c>
      <c r="AP6" s="7" t="s">
        <v>47</v>
      </c>
      <c r="AQ6" s="8" t="s">
        <v>111</v>
      </c>
      <c r="AR6" s="8" t="s">
        <v>104</v>
      </c>
      <c r="AS6" s="7" t="s">
        <v>47</v>
      </c>
      <c r="AT6" s="8" t="s">
        <v>89</v>
      </c>
      <c r="AU6" s="8" t="s">
        <v>85</v>
      </c>
      <c r="AV6" s="7" t="s">
        <v>47</v>
      </c>
      <c r="AW6" s="8" t="s">
        <v>112</v>
      </c>
      <c r="AX6" s="8" t="s">
        <v>104</v>
      </c>
      <c r="AY6" s="7" t="s">
        <v>47</v>
      </c>
      <c r="AZ6" s="8" t="s">
        <v>111</v>
      </c>
      <c r="BA6" s="8" t="s">
        <v>104</v>
      </c>
      <c r="BB6" s="7" t="s">
        <v>47</v>
      </c>
      <c r="BC6" s="8" t="s">
        <v>111</v>
      </c>
      <c r="BD6" s="8" t="s">
        <v>104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 x14ac:dyDescent="0.2">
      <c r="A7" s="7" t="s">
        <v>48</v>
      </c>
      <c r="B7" s="30">
        <v>91</v>
      </c>
      <c r="C7" s="30" t="s">
        <v>113</v>
      </c>
      <c r="D7" s="11">
        <v>0.49450549450549453</v>
      </c>
      <c r="E7" s="7" t="s">
        <v>48</v>
      </c>
      <c r="F7" s="30">
        <v>15</v>
      </c>
      <c r="G7" s="8">
        <v>15</v>
      </c>
      <c r="H7" s="7" t="s">
        <v>48</v>
      </c>
      <c r="I7" s="30">
        <v>39</v>
      </c>
      <c r="J7" s="8">
        <v>39</v>
      </c>
      <c r="K7" s="7" t="s">
        <v>48</v>
      </c>
      <c r="L7" s="7" t="s">
        <v>78</v>
      </c>
      <c r="M7" s="8" t="s">
        <v>79</v>
      </c>
      <c r="N7" s="8" t="s">
        <v>70</v>
      </c>
      <c r="O7" s="7" t="s">
        <v>48</v>
      </c>
      <c r="P7" s="8" t="s">
        <v>114</v>
      </c>
      <c r="Q7" s="8" t="s">
        <v>115</v>
      </c>
      <c r="R7" s="7" t="s">
        <v>48</v>
      </c>
      <c r="S7" s="8" t="s">
        <v>116</v>
      </c>
      <c r="T7" s="8" t="s">
        <v>117</v>
      </c>
      <c r="U7" s="7" t="s">
        <v>48</v>
      </c>
      <c r="V7" s="7" t="s">
        <v>69</v>
      </c>
      <c r="W7" s="8"/>
      <c r="X7" s="8" t="s">
        <v>70</v>
      </c>
      <c r="Y7" s="7" t="s">
        <v>48</v>
      </c>
      <c r="Z7" s="8" t="s">
        <v>118</v>
      </c>
      <c r="AA7" s="8" t="s">
        <v>113</v>
      </c>
      <c r="AB7" s="7" t="s">
        <v>48</v>
      </c>
      <c r="AC7" s="7" t="s">
        <v>72</v>
      </c>
      <c r="AD7" s="8">
        <v>3</v>
      </c>
      <c r="AE7" s="8" t="s">
        <v>73</v>
      </c>
      <c r="AF7" s="7" t="s">
        <v>48</v>
      </c>
      <c r="AG7" s="7" t="s">
        <v>74</v>
      </c>
      <c r="AH7" s="8">
        <v>4</v>
      </c>
      <c r="AI7" s="8" t="s">
        <v>97</v>
      </c>
      <c r="AJ7" s="7" t="s">
        <v>48</v>
      </c>
      <c r="AK7" s="8" t="s">
        <v>119</v>
      </c>
      <c r="AL7" s="8" t="s">
        <v>119</v>
      </c>
      <c r="AM7" s="7" t="s">
        <v>48</v>
      </c>
      <c r="AN7" s="8" t="s">
        <v>120</v>
      </c>
      <c r="AO7" s="8" t="s">
        <v>113</v>
      </c>
      <c r="AP7" s="7" t="s">
        <v>48</v>
      </c>
      <c r="AQ7" s="8" t="s">
        <v>120</v>
      </c>
      <c r="AR7" s="8" t="s">
        <v>113</v>
      </c>
      <c r="AS7" s="7" t="s">
        <v>48</v>
      </c>
      <c r="AT7" s="8" t="s">
        <v>121</v>
      </c>
      <c r="AU7" s="8" t="s">
        <v>122</v>
      </c>
      <c r="AV7" s="7" t="s">
        <v>48</v>
      </c>
      <c r="AW7" s="8" t="s">
        <v>120</v>
      </c>
      <c r="AX7" s="8" t="s">
        <v>113</v>
      </c>
      <c r="AY7" s="7" t="s">
        <v>48</v>
      </c>
      <c r="AZ7" s="8" t="s">
        <v>118</v>
      </c>
      <c r="BA7" s="8" t="s">
        <v>113</v>
      </c>
      <c r="BB7" s="7" t="s">
        <v>48</v>
      </c>
      <c r="BC7" s="8" t="s">
        <v>87</v>
      </c>
      <c r="BD7" s="8" t="s">
        <v>113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 x14ac:dyDescent="0.2">
      <c r="A8" s="7" t="s">
        <v>49</v>
      </c>
      <c r="B8" s="30">
        <v>179</v>
      </c>
      <c r="C8" s="30" t="s">
        <v>90</v>
      </c>
      <c r="D8" s="11">
        <v>0.27932960893854747</v>
      </c>
      <c r="E8" s="7" t="s">
        <v>49</v>
      </c>
      <c r="F8" s="30">
        <v>15</v>
      </c>
      <c r="G8" s="8">
        <v>15</v>
      </c>
      <c r="H8" s="7" t="s">
        <v>49</v>
      </c>
      <c r="I8" s="30">
        <v>39</v>
      </c>
      <c r="J8" s="8">
        <v>39</v>
      </c>
      <c r="K8" s="7" t="s">
        <v>49</v>
      </c>
      <c r="L8" s="7" t="s">
        <v>65</v>
      </c>
      <c r="M8" s="8">
        <v>3</v>
      </c>
      <c r="N8" s="8" t="s">
        <v>66</v>
      </c>
      <c r="O8" s="7" t="s">
        <v>49</v>
      </c>
      <c r="P8" s="8" t="s">
        <v>68</v>
      </c>
      <c r="Q8" s="8" t="s">
        <v>123</v>
      </c>
      <c r="R8" s="7" t="s">
        <v>49</v>
      </c>
      <c r="S8" s="8" t="s">
        <v>68</v>
      </c>
      <c r="T8" s="8" t="s">
        <v>68</v>
      </c>
      <c r="U8" s="7" t="s">
        <v>49</v>
      </c>
      <c r="V8" s="7" t="s">
        <v>69</v>
      </c>
      <c r="W8" s="8"/>
      <c r="X8" s="8" t="s">
        <v>70</v>
      </c>
      <c r="Y8" s="7" t="s">
        <v>49</v>
      </c>
      <c r="Z8" s="8" t="s">
        <v>124</v>
      </c>
      <c r="AA8" s="8" t="s">
        <v>90</v>
      </c>
      <c r="AB8" s="7" t="s">
        <v>49</v>
      </c>
      <c r="AC8" s="7" t="s">
        <v>72</v>
      </c>
      <c r="AD8" s="8">
        <v>2</v>
      </c>
      <c r="AE8" s="8" t="s">
        <v>68</v>
      </c>
      <c r="AF8" s="7" t="s">
        <v>49</v>
      </c>
      <c r="AG8" s="7" t="s">
        <v>83</v>
      </c>
      <c r="AH8" s="8" t="s">
        <v>79</v>
      </c>
      <c r="AI8" s="8" t="s">
        <v>70</v>
      </c>
      <c r="AJ8" s="7" t="s">
        <v>49</v>
      </c>
      <c r="AK8" s="8" t="s">
        <v>125</v>
      </c>
      <c r="AL8" s="8" t="s">
        <v>125</v>
      </c>
      <c r="AM8" s="7" t="s">
        <v>49</v>
      </c>
      <c r="AN8" s="8" t="s">
        <v>90</v>
      </c>
      <c r="AO8" s="8" t="s">
        <v>90</v>
      </c>
      <c r="AP8" s="7" t="s">
        <v>49</v>
      </c>
      <c r="AQ8" s="8" t="s">
        <v>124</v>
      </c>
      <c r="AR8" s="8" t="s">
        <v>90</v>
      </c>
      <c r="AS8" s="7" t="s">
        <v>49</v>
      </c>
      <c r="AT8" s="8" t="s">
        <v>126</v>
      </c>
      <c r="AU8" s="8" t="s">
        <v>126</v>
      </c>
      <c r="AV8" s="7" t="s">
        <v>49</v>
      </c>
      <c r="AW8" s="8" t="s">
        <v>90</v>
      </c>
      <c r="AX8" s="8" t="s">
        <v>90</v>
      </c>
      <c r="AY8" s="7" t="s">
        <v>49</v>
      </c>
      <c r="AZ8" s="8" t="s">
        <v>90</v>
      </c>
      <c r="BA8" s="8" t="s">
        <v>90</v>
      </c>
      <c r="BB8" s="7" t="s">
        <v>49</v>
      </c>
      <c r="BC8" s="8" t="s">
        <v>90</v>
      </c>
      <c r="BD8" s="8" t="s">
        <v>90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 x14ac:dyDescent="0.2">
      <c r="A9" s="7" t="s">
        <v>52</v>
      </c>
      <c r="B9" s="30">
        <v>719</v>
      </c>
      <c r="C9" s="30" t="s">
        <v>127</v>
      </c>
      <c r="D9" s="11">
        <v>0.6008344923504868</v>
      </c>
      <c r="E9" s="7" t="s">
        <v>52</v>
      </c>
      <c r="F9" s="30">
        <v>15</v>
      </c>
      <c r="G9" s="8">
        <v>15</v>
      </c>
      <c r="H9" s="7" t="s">
        <v>52</v>
      </c>
      <c r="I9" s="30">
        <v>45</v>
      </c>
      <c r="J9" s="8">
        <v>45</v>
      </c>
      <c r="K9" s="7" t="s">
        <v>52</v>
      </c>
      <c r="L9" s="7" t="s">
        <v>65</v>
      </c>
      <c r="M9" s="8">
        <v>3</v>
      </c>
      <c r="N9" s="8" t="s">
        <v>66</v>
      </c>
      <c r="O9" s="7" t="s">
        <v>52</v>
      </c>
      <c r="P9" s="8" t="s">
        <v>128</v>
      </c>
      <c r="Q9" s="8" t="s">
        <v>129</v>
      </c>
      <c r="R9" s="7" t="s">
        <v>52</v>
      </c>
      <c r="S9" s="8" t="s">
        <v>130</v>
      </c>
      <c r="T9" s="8" t="s">
        <v>131</v>
      </c>
      <c r="U9" s="7" t="s">
        <v>52</v>
      </c>
      <c r="V9" s="7" t="s">
        <v>69</v>
      </c>
      <c r="W9" s="8"/>
      <c r="X9" s="8" t="s">
        <v>70</v>
      </c>
      <c r="Y9" s="7" t="s">
        <v>52</v>
      </c>
      <c r="Z9" s="8" t="s">
        <v>132</v>
      </c>
      <c r="AA9" s="8" t="s">
        <v>127</v>
      </c>
      <c r="AB9" s="7" t="s">
        <v>52</v>
      </c>
      <c r="AC9" s="7" t="s">
        <v>72</v>
      </c>
      <c r="AD9" s="8">
        <v>3</v>
      </c>
      <c r="AE9" s="8" t="s">
        <v>73</v>
      </c>
      <c r="AF9" s="7" t="s">
        <v>52</v>
      </c>
      <c r="AG9" s="7" t="s">
        <v>83</v>
      </c>
      <c r="AH9" s="8" t="s">
        <v>79</v>
      </c>
      <c r="AI9" s="8" t="s">
        <v>70</v>
      </c>
      <c r="AJ9" s="7" t="s">
        <v>52</v>
      </c>
      <c r="AK9" s="8" t="s">
        <v>133</v>
      </c>
      <c r="AL9" s="8" t="s">
        <v>134</v>
      </c>
      <c r="AM9" s="7" t="s">
        <v>52</v>
      </c>
      <c r="AN9" s="8" t="s">
        <v>135</v>
      </c>
      <c r="AO9" s="8" t="s">
        <v>127</v>
      </c>
      <c r="AP9" s="7" t="s">
        <v>52</v>
      </c>
      <c r="AQ9" s="8" t="s">
        <v>136</v>
      </c>
      <c r="AR9" s="8" t="s">
        <v>127</v>
      </c>
      <c r="AS9" s="7" t="s">
        <v>52</v>
      </c>
      <c r="AT9" s="8" t="s">
        <v>137</v>
      </c>
      <c r="AU9" s="8" t="s">
        <v>138</v>
      </c>
      <c r="AV9" s="7" t="s">
        <v>52</v>
      </c>
      <c r="AW9" s="8" t="s">
        <v>139</v>
      </c>
      <c r="AX9" s="8" t="s">
        <v>127</v>
      </c>
      <c r="AY9" s="7" t="s">
        <v>52</v>
      </c>
      <c r="AZ9" s="8" t="s">
        <v>140</v>
      </c>
      <c r="BA9" s="8" t="s">
        <v>127</v>
      </c>
      <c r="BB9" s="7" t="s">
        <v>52</v>
      </c>
      <c r="BC9" s="8" t="s">
        <v>141</v>
      </c>
      <c r="BD9" s="8" t="s">
        <v>127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 x14ac:dyDescent="0.2">
      <c r="A10" s="7" t="s">
        <v>53</v>
      </c>
      <c r="B10" s="30">
        <v>671</v>
      </c>
      <c r="C10" s="30" t="s">
        <v>142</v>
      </c>
      <c r="D10" s="11">
        <v>0.47391952309985097</v>
      </c>
      <c r="E10" s="7" t="s">
        <v>53</v>
      </c>
      <c r="F10" s="30">
        <v>15</v>
      </c>
      <c r="G10" s="8">
        <v>15</v>
      </c>
      <c r="H10" s="7" t="s">
        <v>53</v>
      </c>
      <c r="I10" s="30">
        <v>44</v>
      </c>
      <c r="J10" s="8">
        <v>45</v>
      </c>
      <c r="K10" s="7" t="s">
        <v>53</v>
      </c>
      <c r="L10" s="7" t="s">
        <v>65</v>
      </c>
      <c r="M10" s="8">
        <v>3</v>
      </c>
      <c r="N10" s="8" t="s">
        <v>66</v>
      </c>
      <c r="O10" s="7" t="s">
        <v>53</v>
      </c>
      <c r="P10" s="8" t="s">
        <v>143</v>
      </c>
      <c r="Q10" s="8" t="s">
        <v>144</v>
      </c>
      <c r="R10" s="7" t="s">
        <v>53</v>
      </c>
      <c r="S10" s="8" t="s">
        <v>145</v>
      </c>
      <c r="T10" s="8" t="s">
        <v>146</v>
      </c>
      <c r="U10" s="7" t="s">
        <v>53</v>
      </c>
      <c r="V10" s="7" t="s">
        <v>69</v>
      </c>
      <c r="W10" s="8"/>
      <c r="X10" s="8" t="s">
        <v>70</v>
      </c>
      <c r="Y10" s="7" t="s">
        <v>53</v>
      </c>
      <c r="Z10" s="8" t="s">
        <v>147</v>
      </c>
      <c r="AA10" s="8" t="s">
        <v>142</v>
      </c>
      <c r="AB10" s="7" t="s">
        <v>53</v>
      </c>
      <c r="AC10" s="7" t="s">
        <v>72</v>
      </c>
      <c r="AD10" s="8">
        <v>3</v>
      </c>
      <c r="AE10" s="8" t="s">
        <v>73</v>
      </c>
      <c r="AF10" s="7" t="s">
        <v>53</v>
      </c>
      <c r="AG10" s="7" t="s">
        <v>83</v>
      </c>
      <c r="AH10" s="8" t="s">
        <v>79</v>
      </c>
      <c r="AI10" s="8" t="s">
        <v>70</v>
      </c>
      <c r="AJ10" s="7" t="s">
        <v>53</v>
      </c>
      <c r="AK10" s="8" t="s">
        <v>148</v>
      </c>
      <c r="AL10" s="8" t="s">
        <v>81</v>
      </c>
      <c r="AM10" s="7" t="s">
        <v>53</v>
      </c>
      <c r="AN10" s="8" t="s">
        <v>149</v>
      </c>
      <c r="AO10" s="8" t="s">
        <v>142</v>
      </c>
      <c r="AP10" s="7" t="s">
        <v>53</v>
      </c>
      <c r="AQ10" s="8" t="s">
        <v>150</v>
      </c>
      <c r="AR10" s="8" t="s">
        <v>142</v>
      </c>
      <c r="AS10" s="7" t="s">
        <v>53</v>
      </c>
      <c r="AT10" s="8" t="s">
        <v>151</v>
      </c>
      <c r="AU10" s="8" t="s">
        <v>152</v>
      </c>
      <c r="AV10" s="7" t="s">
        <v>53</v>
      </c>
      <c r="AW10" s="8" t="s">
        <v>153</v>
      </c>
      <c r="AX10" s="8" t="s">
        <v>142</v>
      </c>
      <c r="AY10" s="7" t="s">
        <v>53</v>
      </c>
      <c r="AZ10" s="8" t="s">
        <v>154</v>
      </c>
      <c r="BA10" s="8" t="s">
        <v>142</v>
      </c>
      <c r="BB10" s="7" t="s">
        <v>53</v>
      </c>
      <c r="BC10" s="8" t="s">
        <v>155</v>
      </c>
      <c r="BD10" s="8" t="s">
        <v>142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 x14ac:dyDescent="0.2">
      <c r="A11" s="7" t="s">
        <v>54</v>
      </c>
      <c r="B11" s="30">
        <v>212</v>
      </c>
      <c r="C11" s="30" t="s">
        <v>133</v>
      </c>
      <c r="D11" s="11">
        <v>0.10849056603773585</v>
      </c>
      <c r="E11" s="7" t="s">
        <v>54</v>
      </c>
      <c r="F11" s="30">
        <v>10</v>
      </c>
      <c r="G11" s="8">
        <v>15</v>
      </c>
      <c r="H11" s="7" t="s">
        <v>54</v>
      </c>
      <c r="I11" s="30">
        <v>41</v>
      </c>
      <c r="J11" s="8">
        <v>45</v>
      </c>
      <c r="K11" s="7" t="s">
        <v>54</v>
      </c>
      <c r="L11" s="7" t="s">
        <v>65</v>
      </c>
      <c r="M11" s="8">
        <v>3</v>
      </c>
      <c r="N11" s="8" t="s">
        <v>66</v>
      </c>
      <c r="O11" s="7" t="s">
        <v>54</v>
      </c>
      <c r="P11" s="8" t="s">
        <v>156</v>
      </c>
      <c r="Q11" s="8" t="s">
        <v>156</v>
      </c>
      <c r="R11" s="7" t="s">
        <v>54</v>
      </c>
      <c r="S11" s="8" t="s">
        <v>157</v>
      </c>
      <c r="T11" s="8" t="s">
        <v>80</v>
      </c>
      <c r="U11" s="7" t="s">
        <v>54</v>
      </c>
      <c r="V11" s="7" t="s">
        <v>69</v>
      </c>
      <c r="W11" s="8"/>
      <c r="X11" s="8" t="s">
        <v>70</v>
      </c>
      <c r="Y11" s="7" t="s">
        <v>54</v>
      </c>
      <c r="Z11" s="8" t="s">
        <v>158</v>
      </c>
      <c r="AA11" s="8" t="s">
        <v>133</v>
      </c>
      <c r="AB11" s="7" t="s">
        <v>54</v>
      </c>
      <c r="AC11" s="7" t="s">
        <v>72</v>
      </c>
      <c r="AD11" s="8">
        <v>3</v>
      </c>
      <c r="AE11" s="8" t="s">
        <v>73</v>
      </c>
      <c r="AF11" s="7" t="s">
        <v>54</v>
      </c>
      <c r="AG11" s="7" t="s">
        <v>74</v>
      </c>
      <c r="AH11" s="8">
        <v>4</v>
      </c>
      <c r="AI11" s="8" t="s">
        <v>97</v>
      </c>
      <c r="AJ11" s="7" t="s">
        <v>54</v>
      </c>
      <c r="AK11" s="8" t="s">
        <v>125</v>
      </c>
      <c r="AL11" s="8" t="s">
        <v>125</v>
      </c>
      <c r="AM11" s="7" t="s">
        <v>54</v>
      </c>
      <c r="AN11" s="8" t="s">
        <v>133</v>
      </c>
      <c r="AO11" s="8" t="s">
        <v>133</v>
      </c>
      <c r="AP11" s="7" t="s">
        <v>54</v>
      </c>
      <c r="AQ11" s="8" t="s">
        <v>133</v>
      </c>
      <c r="AR11" s="8" t="s">
        <v>133</v>
      </c>
      <c r="AS11" s="7" t="s">
        <v>54</v>
      </c>
      <c r="AT11" s="8" t="s">
        <v>156</v>
      </c>
      <c r="AU11" s="8" t="s">
        <v>159</v>
      </c>
      <c r="AV11" s="7" t="s">
        <v>54</v>
      </c>
      <c r="AW11" s="8" t="s">
        <v>160</v>
      </c>
      <c r="AX11" s="8" t="s">
        <v>133</v>
      </c>
      <c r="AY11" s="7" t="s">
        <v>54</v>
      </c>
      <c r="AZ11" s="8" t="s">
        <v>160</v>
      </c>
      <c r="BA11" s="8" t="s">
        <v>133</v>
      </c>
      <c r="BB11" s="7" t="s">
        <v>54</v>
      </c>
      <c r="BC11" s="8" t="s">
        <v>133</v>
      </c>
      <c r="BD11" s="8" t="s">
        <v>133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 x14ac:dyDescent="0.2">
      <c r="A12" s="7" t="s">
        <v>55</v>
      </c>
      <c r="B12" s="30">
        <v>52</v>
      </c>
      <c r="C12" s="30" t="s">
        <v>115</v>
      </c>
      <c r="D12" s="11">
        <v>0.67307692307692313</v>
      </c>
      <c r="E12" s="7" t="s">
        <v>55</v>
      </c>
      <c r="F12" s="30">
        <v>15</v>
      </c>
      <c r="G12" s="8">
        <v>15</v>
      </c>
      <c r="H12" s="7" t="s">
        <v>55</v>
      </c>
      <c r="I12" s="30">
        <v>44</v>
      </c>
      <c r="J12" s="8">
        <v>45</v>
      </c>
      <c r="K12" s="7" t="s">
        <v>55</v>
      </c>
      <c r="L12" s="7" t="s">
        <v>78</v>
      </c>
      <c r="M12" s="8" t="s">
        <v>79</v>
      </c>
      <c r="N12" s="8" t="s">
        <v>70</v>
      </c>
      <c r="O12" s="7" t="s">
        <v>55</v>
      </c>
      <c r="P12" s="8" t="s">
        <v>116</v>
      </c>
      <c r="Q12" s="8" t="s">
        <v>117</v>
      </c>
      <c r="R12" s="7" t="s">
        <v>55</v>
      </c>
      <c r="S12" s="8" t="s">
        <v>133</v>
      </c>
      <c r="T12" s="8" t="s">
        <v>134</v>
      </c>
      <c r="U12" s="7" t="s">
        <v>55</v>
      </c>
      <c r="V12" s="7" t="s">
        <v>69</v>
      </c>
      <c r="W12" s="8"/>
      <c r="X12" s="8" t="s">
        <v>70</v>
      </c>
      <c r="Y12" s="7" t="s">
        <v>55</v>
      </c>
      <c r="Z12" s="8" t="s">
        <v>161</v>
      </c>
      <c r="AA12" s="8" t="s">
        <v>115</v>
      </c>
      <c r="AB12" s="7" t="s">
        <v>55</v>
      </c>
      <c r="AC12" s="7" t="s">
        <v>72</v>
      </c>
      <c r="AD12" s="8">
        <v>2</v>
      </c>
      <c r="AE12" s="8" t="s">
        <v>68</v>
      </c>
      <c r="AF12" s="7" t="s">
        <v>55</v>
      </c>
      <c r="AG12" s="7" t="s">
        <v>74</v>
      </c>
      <c r="AH12" s="8">
        <v>4</v>
      </c>
      <c r="AI12" s="8" t="s">
        <v>97</v>
      </c>
      <c r="AJ12" s="7" t="s">
        <v>55</v>
      </c>
      <c r="AK12" s="8" t="s">
        <v>75</v>
      </c>
      <c r="AL12" s="8" t="s">
        <v>162</v>
      </c>
      <c r="AM12" s="7" t="s">
        <v>55</v>
      </c>
      <c r="AN12" s="8" t="s">
        <v>161</v>
      </c>
      <c r="AO12" s="8" t="s">
        <v>115</v>
      </c>
      <c r="AP12" s="7" t="s">
        <v>55</v>
      </c>
      <c r="AQ12" s="8" t="s">
        <v>163</v>
      </c>
      <c r="AR12" s="8" t="s">
        <v>115</v>
      </c>
      <c r="AS12" s="7" t="s">
        <v>55</v>
      </c>
      <c r="AT12" s="8" t="s">
        <v>133</v>
      </c>
      <c r="AU12" s="8" t="s">
        <v>164</v>
      </c>
      <c r="AV12" s="7" t="s">
        <v>55</v>
      </c>
      <c r="AW12" s="8" t="s">
        <v>114</v>
      </c>
      <c r="AX12" s="8" t="s">
        <v>115</v>
      </c>
      <c r="AY12" s="7" t="s">
        <v>55</v>
      </c>
      <c r="AZ12" s="8" t="s">
        <v>114</v>
      </c>
      <c r="BA12" s="8" t="s">
        <v>115</v>
      </c>
      <c r="BB12" s="7" t="s">
        <v>55</v>
      </c>
      <c r="BC12" s="8" t="s">
        <v>114</v>
      </c>
      <c r="BD12" s="8" t="s">
        <v>115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 x14ac:dyDescent="0.2">
      <c r="A13" s="7" t="s">
        <v>56</v>
      </c>
      <c r="B13" s="30">
        <v>50</v>
      </c>
      <c r="C13" s="30" t="s">
        <v>117</v>
      </c>
      <c r="D13" s="11">
        <v>0.54</v>
      </c>
      <c r="E13" s="7" t="s">
        <v>56</v>
      </c>
      <c r="F13" s="30">
        <v>5</v>
      </c>
      <c r="G13" s="8">
        <v>15</v>
      </c>
      <c r="H13" s="7" t="s">
        <v>56</v>
      </c>
      <c r="I13" s="30">
        <v>42</v>
      </c>
      <c r="J13" s="8">
        <v>45</v>
      </c>
      <c r="K13" s="7" t="s">
        <v>56</v>
      </c>
      <c r="L13" s="7" t="s">
        <v>65</v>
      </c>
      <c r="M13" s="8">
        <v>3</v>
      </c>
      <c r="N13" s="8" t="s">
        <v>66</v>
      </c>
      <c r="O13" s="7" t="s">
        <v>56</v>
      </c>
      <c r="P13" s="8" t="s">
        <v>164</v>
      </c>
      <c r="Q13" s="8" t="s">
        <v>164</v>
      </c>
      <c r="R13" s="7" t="s">
        <v>56</v>
      </c>
      <c r="S13" s="8" t="s">
        <v>164</v>
      </c>
      <c r="T13" s="8" t="s">
        <v>164</v>
      </c>
      <c r="U13" s="7" t="s">
        <v>56</v>
      </c>
      <c r="V13" s="7" t="s">
        <v>69</v>
      </c>
      <c r="W13" s="8"/>
      <c r="X13" s="8" t="s">
        <v>70</v>
      </c>
      <c r="Y13" s="7" t="s">
        <v>56</v>
      </c>
      <c r="Z13" s="8" t="s">
        <v>116</v>
      </c>
      <c r="AA13" s="8" t="s">
        <v>117</v>
      </c>
      <c r="AB13" s="7" t="s">
        <v>56</v>
      </c>
      <c r="AC13" s="7" t="s">
        <v>72</v>
      </c>
      <c r="AD13" s="8">
        <v>1</v>
      </c>
      <c r="AE13" s="8" t="s">
        <v>165</v>
      </c>
      <c r="AF13" s="7" t="s">
        <v>56</v>
      </c>
      <c r="AG13" s="7" t="s">
        <v>74</v>
      </c>
      <c r="AH13" s="8">
        <v>4</v>
      </c>
      <c r="AI13" s="8" t="s">
        <v>97</v>
      </c>
      <c r="AJ13" s="7" t="s">
        <v>56</v>
      </c>
      <c r="AK13" s="8" t="s">
        <v>166</v>
      </c>
      <c r="AL13" s="8" t="s">
        <v>75</v>
      </c>
      <c r="AM13" s="7" t="s">
        <v>56</v>
      </c>
      <c r="AN13" s="8" t="s">
        <v>116</v>
      </c>
      <c r="AO13" s="8" t="s">
        <v>117</v>
      </c>
      <c r="AP13" s="7" t="s">
        <v>56</v>
      </c>
      <c r="AQ13" s="8" t="s">
        <v>116</v>
      </c>
      <c r="AR13" s="8" t="s">
        <v>117</v>
      </c>
      <c r="AS13" s="7" t="s">
        <v>56</v>
      </c>
      <c r="AT13" s="8" t="s">
        <v>164</v>
      </c>
      <c r="AU13" s="8" t="s">
        <v>164</v>
      </c>
      <c r="AV13" s="7" t="s">
        <v>56</v>
      </c>
      <c r="AW13" s="8" t="s">
        <v>116</v>
      </c>
      <c r="AX13" s="8" t="s">
        <v>117</v>
      </c>
      <c r="AY13" s="7" t="s">
        <v>56</v>
      </c>
      <c r="AZ13" s="8" t="s">
        <v>116</v>
      </c>
      <c r="BA13" s="8" t="s">
        <v>117</v>
      </c>
      <c r="BB13" s="7" t="s">
        <v>56</v>
      </c>
      <c r="BC13" s="8" t="s">
        <v>116</v>
      </c>
      <c r="BD13" s="8" t="s">
        <v>117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 x14ac:dyDescent="0.2">
      <c r="A14" s="7" t="s">
        <v>57</v>
      </c>
      <c r="B14" s="30">
        <v>132</v>
      </c>
      <c r="C14" s="30" t="s">
        <v>167</v>
      </c>
      <c r="D14" s="11">
        <v>0.54545454545454541</v>
      </c>
      <c r="E14" s="7" t="s">
        <v>57</v>
      </c>
      <c r="F14" s="30">
        <v>15</v>
      </c>
      <c r="G14" s="8">
        <v>15</v>
      </c>
      <c r="H14" s="7" t="s">
        <v>57</v>
      </c>
      <c r="I14" s="30">
        <v>38</v>
      </c>
      <c r="J14" s="8">
        <v>45</v>
      </c>
      <c r="K14" s="7" t="s">
        <v>57</v>
      </c>
      <c r="L14" s="7" t="s">
        <v>65</v>
      </c>
      <c r="M14" s="8">
        <v>3</v>
      </c>
      <c r="N14" s="8" t="s">
        <v>66</v>
      </c>
      <c r="O14" s="7" t="s">
        <v>57</v>
      </c>
      <c r="P14" s="8" t="s">
        <v>113</v>
      </c>
      <c r="Q14" s="8" t="s">
        <v>76</v>
      </c>
      <c r="R14" s="7" t="s">
        <v>57</v>
      </c>
      <c r="S14" s="8" t="s">
        <v>118</v>
      </c>
      <c r="T14" s="8" t="s">
        <v>120</v>
      </c>
      <c r="U14" s="7" t="s">
        <v>57</v>
      </c>
      <c r="V14" s="7" t="s">
        <v>69</v>
      </c>
      <c r="W14" s="8"/>
      <c r="X14" s="8" t="s">
        <v>70</v>
      </c>
      <c r="Y14" s="7" t="s">
        <v>57</v>
      </c>
      <c r="Z14" s="8" t="s">
        <v>86</v>
      </c>
      <c r="AA14" s="8" t="s">
        <v>167</v>
      </c>
      <c r="AB14" s="7" t="s">
        <v>57</v>
      </c>
      <c r="AC14" s="7" t="s">
        <v>72</v>
      </c>
      <c r="AD14" s="8">
        <v>3</v>
      </c>
      <c r="AE14" s="8" t="s">
        <v>73</v>
      </c>
      <c r="AF14" s="7" t="s">
        <v>57</v>
      </c>
      <c r="AG14" s="7" t="s">
        <v>74</v>
      </c>
      <c r="AH14" s="8">
        <v>4</v>
      </c>
      <c r="AI14" s="8" t="s">
        <v>97</v>
      </c>
      <c r="AJ14" s="7" t="s">
        <v>57</v>
      </c>
      <c r="AK14" s="8" t="s">
        <v>119</v>
      </c>
      <c r="AL14" s="8" t="s">
        <v>109</v>
      </c>
      <c r="AM14" s="7" t="s">
        <v>57</v>
      </c>
      <c r="AN14" s="8" t="s">
        <v>168</v>
      </c>
      <c r="AO14" s="8" t="s">
        <v>167</v>
      </c>
      <c r="AP14" s="7" t="s">
        <v>57</v>
      </c>
      <c r="AQ14" s="8" t="s">
        <v>169</v>
      </c>
      <c r="AR14" s="8" t="s">
        <v>167</v>
      </c>
      <c r="AS14" s="7" t="s">
        <v>57</v>
      </c>
      <c r="AT14" s="8" t="s">
        <v>113</v>
      </c>
      <c r="AU14" s="8" t="s">
        <v>170</v>
      </c>
      <c r="AV14" s="7" t="s">
        <v>57</v>
      </c>
      <c r="AW14" s="8" t="s">
        <v>168</v>
      </c>
      <c r="AX14" s="8" t="s">
        <v>167</v>
      </c>
      <c r="AY14" s="7" t="s">
        <v>57</v>
      </c>
      <c r="AZ14" s="8" t="s">
        <v>71</v>
      </c>
      <c r="BA14" s="8" t="s">
        <v>167</v>
      </c>
      <c r="BB14" s="7" t="s">
        <v>57</v>
      </c>
      <c r="BC14" s="8" t="s">
        <v>71</v>
      </c>
      <c r="BD14" s="8" t="s">
        <v>167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2.75" customHeight="1" x14ac:dyDescent="0.2">
      <c r="A15" s="7" t="s">
        <v>58</v>
      </c>
      <c r="B15" s="30">
        <v>138</v>
      </c>
      <c r="C15" s="30" t="s">
        <v>171</v>
      </c>
      <c r="D15" s="11">
        <v>0.8623188405797102</v>
      </c>
      <c r="E15" s="7" t="s">
        <v>58</v>
      </c>
      <c r="F15" s="30">
        <v>15</v>
      </c>
      <c r="G15" s="8">
        <v>15</v>
      </c>
      <c r="H15" s="7" t="s">
        <v>58</v>
      </c>
      <c r="I15" s="30">
        <v>41</v>
      </c>
      <c r="J15" s="8">
        <v>45</v>
      </c>
      <c r="K15" s="7" t="s">
        <v>58</v>
      </c>
      <c r="L15" s="7" t="s">
        <v>78</v>
      </c>
      <c r="M15" s="8" t="s">
        <v>79</v>
      </c>
      <c r="N15" s="8" t="s">
        <v>70</v>
      </c>
      <c r="O15" s="7" t="s">
        <v>58</v>
      </c>
      <c r="P15" s="8" t="s">
        <v>95</v>
      </c>
      <c r="Q15" s="8" t="s">
        <v>172</v>
      </c>
      <c r="R15" s="7" t="s">
        <v>58</v>
      </c>
      <c r="S15" s="8" t="s">
        <v>167</v>
      </c>
      <c r="T15" s="8" t="s">
        <v>105</v>
      </c>
      <c r="U15" s="7" t="s">
        <v>58</v>
      </c>
      <c r="V15" s="7" t="s">
        <v>69</v>
      </c>
      <c r="W15" s="8"/>
      <c r="X15" s="8" t="s">
        <v>70</v>
      </c>
      <c r="Y15" s="7" t="s">
        <v>58</v>
      </c>
      <c r="Z15" s="8" t="s">
        <v>108</v>
      </c>
      <c r="AA15" s="8" t="s">
        <v>171</v>
      </c>
      <c r="AB15" s="7" t="s">
        <v>58</v>
      </c>
      <c r="AC15" s="7" t="s">
        <v>72</v>
      </c>
      <c r="AD15" s="8">
        <v>3</v>
      </c>
      <c r="AE15" s="8" t="s">
        <v>73</v>
      </c>
      <c r="AF15" s="7" t="s">
        <v>58</v>
      </c>
      <c r="AG15" s="7" t="s">
        <v>74</v>
      </c>
      <c r="AH15" s="8">
        <v>4</v>
      </c>
      <c r="AI15" s="8" t="s">
        <v>97</v>
      </c>
      <c r="AJ15" s="7" t="s">
        <v>58</v>
      </c>
      <c r="AK15" s="8" t="s">
        <v>173</v>
      </c>
      <c r="AL15" s="8" t="s">
        <v>148</v>
      </c>
      <c r="AM15" s="7" t="s">
        <v>58</v>
      </c>
      <c r="AN15" s="8" t="s">
        <v>174</v>
      </c>
      <c r="AO15" s="8" t="s">
        <v>171</v>
      </c>
      <c r="AP15" s="7" t="s">
        <v>58</v>
      </c>
      <c r="AQ15" s="8" t="s">
        <v>175</v>
      </c>
      <c r="AR15" s="8" t="s">
        <v>171</v>
      </c>
      <c r="AS15" s="7" t="s">
        <v>58</v>
      </c>
      <c r="AT15" s="8" t="s">
        <v>176</v>
      </c>
      <c r="AU15" s="8" t="s">
        <v>176</v>
      </c>
      <c r="AV15" s="7" t="s">
        <v>58</v>
      </c>
      <c r="AW15" s="8" t="s">
        <v>108</v>
      </c>
      <c r="AX15" s="8" t="s">
        <v>171</v>
      </c>
      <c r="AY15" s="7" t="s">
        <v>58</v>
      </c>
      <c r="AZ15" s="8" t="s">
        <v>177</v>
      </c>
      <c r="BA15" s="8" t="s">
        <v>171</v>
      </c>
      <c r="BB15" s="7" t="s">
        <v>58</v>
      </c>
      <c r="BC15" s="8" t="s">
        <v>177</v>
      </c>
      <c r="BD15" s="8" t="s">
        <v>171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2.75" customHeight="1" x14ac:dyDescent="0.2">
      <c r="A16" s="7" t="s">
        <v>59</v>
      </c>
      <c r="B16" s="30">
        <v>77</v>
      </c>
      <c r="C16" s="30" t="s">
        <v>178</v>
      </c>
      <c r="D16" s="11">
        <v>0.50649350649350644</v>
      </c>
      <c r="E16" s="7" t="s">
        <v>59</v>
      </c>
      <c r="F16" s="30">
        <v>15</v>
      </c>
      <c r="G16" s="8">
        <v>15</v>
      </c>
      <c r="H16" s="7" t="s">
        <v>59</v>
      </c>
      <c r="I16" s="30">
        <v>42</v>
      </c>
      <c r="J16" s="8">
        <v>45</v>
      </c>
      <c r="K16" s="7" t="s">
        <v>59</v>
      </c>
      <c r="L16" s="7" t="s">
        <v>65</v>
      </c>
      <c r="M16" s="8">
        <v>3</v>
      </c>
      <c r="N16" s="8" t="s">
        <v>66</v>
      </c>
      <c r="O16" s="7" t="s">
        <v>59</v>
      </c>
      <c r="P16" s="8" t="s">
        <v>179</v>
      </c>
      <c r="Q16" s="8" t="s">
        <v>179</v>
      </c>
      <c r="R16" s="7" t="s">
        <v>59</v>
      </c>
      <c r="S16" s="8" t="s">
        <v>164</v>
      </c>
      <c r="T16" s="8" t="s">
        <v>116</v>
      </c>
      <c r="U16" s="7" t="s">
        <v>59</v>
      </c>
      <c r="V16" s="7" t="s">
        <v>69</v>
      </c>
      <c r="W16" s="8"/>
      <c r="X16" s="8" t="s">
        <v>70</v>
      </c>
      <c r="Y16" s="7" t="s">
        <v>59</v>
      </c>
      <c r="Z16" s="8" t="s">
        <v>180</v>
      </c>
      <c r="AA16" s="8" t="s">
        <v>178</v>
      </c>
      <c r="AB16" s="7" t="s">
        <v>59</v>
      </c>
      <c r="AC16" s="7" t="s">
        <v>72</v>
      </c>
      <c r="AD16" s="8">
        <v>3</v>
      </c>
      <c r="AE16" s="8" t="s">
        <v>73</v>
      </c>
      <c r="AF16" s="7" t="s">
        <v>59</v>
      </c>
      <c r="AG16" s="7" t="s">
        <v>74</v>
      </c>
      <c r="AH16" s="8">
        <v>3</v>
      </c>
      <c r="AI16" s="8" t="s">
        <v>73</v>
      </c>
      <c r="AJ16" s="7" t="s">
        <v>59</v>
      </c>
      <c r="AK16" s="8" t="s">
        <v>125</v>
      </c>
      <c r="AL16" s="8" t="s">
        <v>125</v>
      </c>
      <c r="AM16" s="7" t="s">
        <v>59</v>
      </c>
      <c r="AN16" s="8" t="s">
        <v>115</v>
      </c>
      <c r="AO16" s="8" t="s">
        <v>178</v>
      </c>
      <c r="AP16" s="7" t="s">
        <v>59</v>
      </c>
      <c r="AQ16" s="8" t="s">
        <v>181</v>
      </c>
      <c r="AR16" s="8" t="s">
        <v>178</v>
      </c>
      <c r="AS16" s="7" t="s">
        <v>59</v>
      </c>
      <c r="AT16" s="8" t="s">
        <v>179</v>
      </c>
      <c r="AU16" s="8" t="s">
        <v>179</v>
      </c>
      <c r="AV16" s="7" t="s">
        <v>59</v>
      </c>
      <c r="AW16" s="8" t="s">
        <v>180</v>
      </c>
      <c r="AX16" s="8" t="s">
        <v>178</v>
      </c>
      <c r="AY16" s="7" t="s">
        <v>59</v>
      </c>
      <c r="AZ16" s="8" t="s">
        <v>181</v>
      </c>
      <c r="BA16" s="8" t="s">
        <v>178</v>
      </c>
      <c r="BB16" s="7" t="s">
        <v>59</v>
      </c>
      <c r="BC16" s="8" t="s">
        <v>180</v>
      </c>
      <c r="BD16" s="8" t="s">
        <v>178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2.75" customHeight="1" x14ac:dyDescent="0.2">
      <c r="A17" s="7" t="s">
        <v>60</v>
      </c>
      <c r="B17" s="30">
        <v>93</v>
      </c>
      <c r="C17" s="30" t="s">
        <v>182</v>
      </c>
      <c r="D17" s="11">
        <v>1.118279569892473</v>
      </c>
      <c r="E17" s="7" t="s">
        <v>60</v>
      </c>
      <c r="F17" s="30">
        <v>15</v>
      </c>
      <c r="G17" s="8">
        <v>15</v>
      </c>
      <c r="H17" s="7" t="s">
        <v>60</v>
      </c>
      <c r="I17" s="30">
        <v>40</v>
      </c>
      <c r="J17" s="8">
        <v>45</v>
      </c>
      <c r="K17" s="7" t="s">
        <v>60</v>
      </c>
      <c r="L17" s="7" t="s">
        <v>78</v>
      </c>
      <c r="M17" s="8" t="s">
        <v>79</v>
      </c>
      <c r="N17" s="8" t="s">
        <v>70</v>
      </c>
      <c r="O17" s="7" t="s">
        <v>60</v>
      </c>
      <c r="P17" s="8" t="s">
        <v>183</v>
      </c>
      <c r="Q17" s="8" t="s">
        <v>88</v>
      </c>
      <c r="R17" s="7" t="s">
        <v>60</v>
      </c>
      <c r="S17" s="8" t="s">
        <v>67</v>
      </c>
      <c r="T17" s="8" t="s">
        <v>184</v>
      </c>
      <c r="U17" s="7" t="s">
        <v>60</v>
      </c>
      <c r="V17" s="7" t="s">
        <v>69</v>
      </c>
      <c r="W17" s="8"/>
      <c r="X17" s="8" t="s">
        <v>70</v>
      </c>
      <c r="Y17" s="7" t="s">
        <v>60</v>
      </c>
      <c r="Z17" s="8" t="s">
        <v>70</v>
      </c>
      <c r="AA17" s="8" t="s">
        <v>182</v>
      </c>
      <c r="AB17" s="7" t="s">
        <v>60</v>
      </c>
      <c r="AC17" s="7" t="s">
        <v>72</v>
      </c>
      <c r="AD17" s="8">
        <v>4</v>
      </c>
      <c r="AE17" s="8" t="s">
        <v>97</v>
      </c>
      <c r="AF17" s="7" t="s">
        <v>60</v>
      </c>
      <c r="AG17" s="7" t="s">
        <v>74</v>
      </c>
      <c r="AH17" s="8">
        <v>3</v>
      </c>
      <c r="AI17" s="8" t="s">
        <v>73</v>
      </c>
      <c r="AJ17" s="7" t="s">
        <v>60</v>
      </c>
      <c r="AK17" s="8" t="s">
        <v>109</v>
      </c>
      <c r="AL17" s="8" t="s">
        <v>166</v>
      </c>
      <c r="AM17" s="7" t="s">
        <v>60</v>
      </c>
      <c r="AN17" s="8" t="s">
        <v>172</v>
      </c>
      <c r="AO17" s="8" t="s">
        <v>182</v>
      </c>
      <c r="AP17" s="7" t="s">
        <v>60</v>
      </c>
      <c r="AQ17" s="8" t="s">
        <v>185</v>
      </c>
      <c r="AR17" s="8" t="s">
        <v>182</v>
      </c>
      <c r="AS17" s="7" t="s">
        <v>60</v>
      </c>
      <c r="AT17" s="8" t="s">
        <v>88</v>
      </c>
      <c r="AU17" s="8" t="s">
        <v>85</v>
      </c>
      <c r="AV17" s="7" t="s">
        <v>60</v>
      </c>
      <c r="AW17" s="8" t="s">
        <v>172</v>
      </c>
      <c r="AX17" s="8" t="s">
        <v>182</v>
      </c>
      <c r="AY17" s="7" t="s">
        <v>60</v>
      </c>
      <c r="AZ17" s="8" t="s">
        <v>186</v>
      </c>
      <c r="BA17" s="8" t="s">
        <v>182</v>
      </c>
      <c r="BB17" s="7" t="s">
        <v>60</v>
      </c>
      <c r="BC17" s="8" t="s">
        <v>187</v>
      </c>
      <c r="BD17" s="8" t="s">
        <v>182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2.75" customHeight="1" x14ac:dyDescent="0.2">
      <c r="A18" s="7" t="s">
        <v>62</v>
      </c>
      <c r="B18" s="30">
        <v>666</v>
      </c>
      <c r="C18" s="30" t="s">
        <v>188</v>
      </c>
      <c r="D18" s="11">
        <v>0.41291291291291293</v>
      </c>
      <c r="E18" s="7" t="s">
        <v>62</v>
      </c>
      <c r="F18" s="30">
        <v>15</v>
      </c>
      <c r="G18" s="8">
        <v>15</v>
      </c>
      <c r="H18" s="7" t="s">
        <v>62</v>
      </c>
      <c r="I18" s="30">
        <v>39</v>
      </c>
      <c r="J18" s="8">
        <v>39</v>
      </c>
      <c r="K18" s="7" t="s">
        <v>62</v>
      </c>
      <c r="L18" s="7" t="s">
        <v>78</v>
      </c>
      <c r="M18" s="8" t="s">
        <v>79</v>
      </c>
      <c r="N18" s="8" t="s">
        <v>70</v>
      </c>
      <c r="O18" s="7" t="s">
        <v>62</v>
      </c>
      <c r="P18" s="8" t="s">
        <v>189</v>
      </c>
      <c r="Q18" s="8" t="s">
        <v>190</v>
      </c>
      <c r="R18" s="7" t="s">
        <v>62</v>
      </c>
      <c r="S18" s="8" t="s">
        <v>191</v>
      </c>
      <c r="T18" s="8" t="s">
        <v>192</v>
      </c>
      <c r="U18" s="7" t="s">
        <v>62</v>
      </c>
      <c r="V18" s="7" t="s">
        <v>69</v>
      </c>
      <c r="W18" s="8"/>
      <c r="X18" s="8" t="s">
        <v>70</v>
      </c>
      <c r="Y18" s="7" t="s">
        <v>62</v>
      </c>
      <c r="Z18" s="8" t="s">
        <v>193</v>
      </c>
      <c r="AA18" s="8" t="s">
        <v>188</v>
      </c>
      <c r="AB18" s="7" t="s">
        <v>62</v>
      </c>
      <c r="AC18" s="7" t="s">
        <v>72</v>
      </c>
      <c r="AD18" s="8">
        <v>2</v>
      </c>
      <c r="AE18" s="8" t="s">
        <v>68</v>
      </c>
      <c r="AF18" s="7" t="s">
        <v>62</v>
      </c>
      <c r="AG18" s="7" t="s">
        <v>74</v>
      </c>
      <c r="AH18" s="8">
        <v>2</v>
      </c>
      <c r="AI18" s="8" t="s">
        <v>68</v>
      </c>
      <c r="AJ18" s="7" t="s">
        <v>62</v>
      </c>
      <c r="AK18" s="8" t="s">
        <v>148</v>
      </c>
      <c r="AL18" s="8" t="s">
        <v>148</v>
      </c>
      <c r="AM18" s="7" t="s">
        <v>62</v>
      </c>
      <c r="AN18" s="8" t="s">
        <v>194</v>
      </c>
      <c r="AO18" s="8" t="s">
        <v>188</v>
      </c>
      <c r="AP18" s="7" t="s">
        <v>62</v>
      </c>
      <c r="AQ18" s="8" t="s">
        <v>195</v>
      </c>
      <c r="AR18" s="8" t="s">
        <v>188</v>
      </c>
      <c r="AS18" s="7" t="s">
        <v>62</v>
      </c>
      <c r="AT18" s="8" t="s">
        <v>196</v>
      </c>
      <c r="AU18" s="8" t="s">
        <v>197</v>
      </c>
      <c r="AV18" s="7" t="s">
        <v>62</v>
      </c>
      <c r="AW18" s="8" t="s">
        <v>198</v>
      </c>
      <c r="AX18" s="8" t="s">
        <v>188</v>
      </c>
      <c r="AY18" s="7" t="s">
        <v>62</v>
      </c>
      <c r="AZ18" s="8" t="s">
        <v>199</v>
      </c>
      <c r="BA18" s="8" t="s">
        <v>188</v>
      </c>
      <c r="BB18" s="7" t="s">
        <v>62</v>
      </c>
      <c r="BC18" s="8" t="s">
        <v>200</v>
      </c>
      <c r="BD18" s="8" t="s">
        <v>188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2.75" customHeight="1" x14ac:dyDescent="0.2">
      <c r="A19" s="7" t="s">
        <v>61</v>
      </c>
      <c r="B19" s="30">
        <v>1098</v>
      </c>
      <c r="C19" s="30" t="s">
        <v>201</v>
      </c>
      <c r="D19" s="11">
        <v>0.60473588342440798</v>
      </c>
      <c r="E19" s="7" t="s">
        <v>61</v>
      </c>
      <c r="F19" s="30">
        <v>11</v>
      </c>
      <c r="G19" s="8">
        <v>15</v>
      </c>
      <c r="H19" s="7" t="s">
        <v>61</v>
      </c>
      <c r="I19" s="30">
        <v>45</v>
      </c>
      <c r="J19" s="8">
        <v>45</v>
      </c>
      <c r="K19" s="7" t="s">
        <v>61</v>
      </c>
      <c r="L19" s="7" t="s">
        <v>65</v>
      </c>
      <c r="M19" s="8">
        <v>3</v>
      </c>
      <c r="N19" s="8" t="s">
        <v>66</v>
      </c>
      <c r="O19" s="7" t="s">
        <v>61</v>
      </c>
      <c r="P19" s="8" t="s">
        <v>202</v>
      </c>
      <c r="Q19" s="8" t="s">
        <v>203</v>
      </c>
      <c r="R19" s="7" t="s">
        <v>61</v>
      </c>
      <c r="S19" s="8" t="s">
        <v>204</v>
      </c>
      <c r="T19" s="8" t="s">
        <v>205</v>
      </c>
      <c r="U19" s="7" t="s">
        <v>61</v>
      </c>
      <c r="V19" s="7" t="s">
        <v>69</v>
      </c>
      <c r="W19" s="8"/>
      <c r="X19" s="8" t="s">
        <v>70</v>
      </c>
      <c r="Y19" s="7" t="s">
        <v>61</v>
      </c>
      <c r="Z19" s="8" t="s">
        <v>206</v>
      </c>
      <c r="AA19" s="8" t="s">
        <v>201</v>
      </c>
      <c r="AB19" s="7" t="s">
        <v>61</v>
      </c>
      <c r="AC19" s="7" t="s">
        <v>72</v>
      </c>
      <c r="AD19" s="8">
        <v>3</v>
      </c>
      <c r="AE19" s="8" t="s">
        <v>73</v>
      </c>
      <c r="AF19" s="7" t="s">
        <v>61</v>
      </c>
      <c r="AG19" s="7" t="s">
        <v>74</v>
      </c>
      <c r="AH19" s="8">
        <v>4</v>
      </c>
      <c r="AI19" s="8" t="s">
        <v>97</v>
      </c>
      <c r="AJ19" s="7" t="s">
        <v>61</v>
      </c>
      <c r="AK19" s="8" t="s">
        <v>134</v>
      </c>
      <c r="AL19" s="8" t="s">
        <v>126</v>
      </c>
      <c r="AM19" s="7" t="s">
        <v>61</v>
      </c>
      <c r="AN19" s="8" t="s">
        <v>207</v>
      </c>
      <c r="AO19" s="8" t="s">
        <v>201</v>
      </c>
      <c r="AP19" s="7" t="s">
        <v>61</v>
      </c>
      <c r="AQ19" s="8" t="s">
        <v>208</v>
      </c>
      <c r="AR19" s="8" t="s">
        <v>201</v>
      </c>
      <c r="AS19" s="7" t="s">
        <v>61</v>
      </c>
      <c r="AT19" s="8" t="s">
        <v>209</v>
      </c>
      <c r="AU19" s="8" t="s">
        <v>210</v>
      </c>
      <c r="AV19" s="7" t="s">
        <v>61</v>
      </c>
      <c r="AW19" s="8" t="s">
        <v>211</v>
      </c>
      <c r="AX19" s="8" t="s">
        <v>201</v>
      </c>
      <c r="AY19" s="7" t="s">
        <v>61</v>
      </c>
      <c r="AZ19" s="8" t="s">
        <v>212</v>
      </c>
      <c r="BA19" s="8" t="s">
        <v>201</v>
      </c>
      <c r="BB19" s="7" t="s">
        <v>61</v>
      </c>
      <c r="BC19" s="8" t="s">
        <v>213</v>
      </c>
      <c r="BD19" s="8" t="s">
        <v>201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2.75" customHeight="1" x14ac:dyDescent="0.2">
      <c r="A20" s="7" t="s">
        <v>63</v>
      </c>
      <c r="B20" s="30">
        <v>1961</v>
      </c>
      <c r="C20" s="30" t="s">
        <v>214</v>
      </c>
      <c r="D20" s="11">
        <v>0.31157572667006628</v>
      </c>
      <c r="E20" s="7" t="s">
        <v>63</v>
      </c>
      <c r="F20" s="30">
        <v>15</v>
      </c>
      <c r="G20" s="8">
        <v>15</v>
      </c>
      <c r="H20" s="7" t="s">
        <v>63</v>
      </c>
      <c r="I20" s="30">
        <v>39</v>
      </c>
      <c r="J20" s="8">
        <v>39</v>
      </c>
      <c r="K20" s="7" t="s">
        <v>63</v>
      </c>
      <c r="L20" s="7" t="s">
        <v>78</v>
      </c>
      <c r="M20" s="8" t="s">
        <v>79</v>
      </c>
      <c r="N20" s="8" t="s">
        <v>70</v>
      </c>
      <c r="O20" s="7" t="s">
        <v>63</v>
      </c>
      <c r="P20" s="8" t="s">
        <v>215</v>
      </c>
      <c r="Q20" s="8" t="s">
        <v>216</v>
      </c>
      <c r="R20" s="7" t="s">
        <v>63</v>
      </c>
      <c r="S20" s="8" t="s">
        <v>217</v>
      </c>
      <c r="T20" s="8" t="s">
        <v>218</v>
      </c>
      <c r="U20" s="7" t="s">
        <v>63</v>
      </c>
      <c r="V20" s="7" t="s">
        <v>69</v>
      </c>
      <c r="W20" s="8"/>
      <c r="X20" s="8" t="s">
        <v>70</v>
      </c>
      <c r="Y20" s="7" t="s">
        <v>63</v>
      </c>
      <c r="Z20" s="8" t="s">
        <v>219</v>
      </c>
      <c r="AA20" s="8" t="s">
        <v>214</v>
      </c>
      <c r="AB20" s="7" t="s">
        <v>63</v>
      </c>
      <c r="AC20" s="7" t="s">
        <v>72</v>
      </c>
      <c r="AD20" s="8">
        <v>4</v>
      </c>
      <c r="AE20" s="8" t="s">
        <v>97</v>
      </c>
      <c r="AF20" s="7" t="s">
        <v>63</v>
      </c>
      <c r="AG20" s="7" t="s">
        <v>83</v>
      </c>
      <c r="AH20" s="8" t="s">
        <v>79</v>
      </c>
      <c r="AI20" s="8" t="s">
        <v>70</v>
      </c>
      <c r="AJ20" s="7" t="s">
        <v>63</v>
      </c>
      <c r="AK20" s="8" t="s">
        <v>126</v>
      </c>
      <c r="AL20" s="8" t="s">
        <v>115</v>
      </c>
      <c r="AM20" s="7" t="s">
        <v>63</v>
      </c>
      <c r="AN20" s="8" t="s">
        <v>220</v>
      </c>
      <c r="AO20" s="8" t="s">
        <v>214</v>
      </c>
      <c r="AP20" s="7" t="s">
        <v>63</v>
      </c>
      <c r="AQ20" s="8" t="s">
        <v>221</v>
      </c>
      <c r="AR20" s="8" t="s">
        <v>214</v>
      </c>
      <c r="AS20" s="7" t="s">
        <v>63</v>
      </c>
      <c r="AT20" s="8" t="s">
        <v>222</v>
      </c>
      <c r="AU20" s="8" t="s">
        <v>223</v>
      </c>
      <c r="AV20" s="7" t="s">
        <v>63</v>
      </c>
      <c r="AW20" s="8" t="s">
        <v>221</v>
      </c>
      <c r="AX20" s="8" t="s">
        <v>214</v>
      </c>
      <c r="AY20" s="7" t="s">
        <v>63</v>
      </c>
      <c r="AZ20" s="8" t="s">
        <v>224</v>
      </c>
      <c r="BA20" s="8" t="s">
        <v>214</v>
      </c>
      <c r="BB20" s="7" t="s">
        <v>63</v>
      </c>
      <c r="BC20" s="8" t="s">
        <v>225</v>
      </c>
      <c r="BD20" s="8" t="s">
        <v>214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1: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  <row r="594" spans="1: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</row>
    <row r="595" spans="1: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</row>
    <row r="596" spans="1: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</row>
    <row r="597" spans="1: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</row>
    <row r="598" spans="1: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</row>
    <row r="599" spans="1: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</row>
    <row r="600" spans="1: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</row>
    <row r="601" spans="1: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</row>
    <row r="602" spans="1: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</row>
    <row r="603" spans="1: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</row>
    <row r="604" spans="1: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</row>
    <row r="605" spans="1: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</row>
    <row r="606" spans="1: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</row>
    <row r="607" spans="1: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</row>
    <row r="608" spans="1: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621"/>
  <sheetViews>
    <sheetView workbookViewId="0">
      <selection activeCell="A23" sqref="A23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Богдановская средняя общеобразовательная школа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28.666666666666661</v>
      </c>
      <c r="C3" s="18">
        <f>'Данные для ввода на bus.gov.ru'!N2*0.3</f>
        <v>27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1">
        <f t="shared" ref="E3:E21" si="0">B3+C3+D3</f>
        <v>95.666666666666657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" t="str">
        <f>'Данные для ввода на bus.gov.ru'!A3</f>
        <v>Верхне-Бузулукская основная общеобразовательная школа им. И.К. Медведева</v>
      </c>
      <c r="B4" s="20">
        <f>IFERROR(((('Данные для ввода на bus.gov.ru'!F3/'Данные для ввода на bus.gov.ru'!G3)+('Данные для ввода на bus.gov.ru'!I3/'Данные для ввода на bus.gov.ru'!J3))/2*100)*0.3,"")</f>
        <v>28.333333333333332</v>
      </c>
      <c r="C4" s="18">
        <f>'Данные для ввода на bus.gov.ru'!N3*0.3</f>
        <v>30</v>
      </c>
      <c r="D4" s="20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21">
        <f t="shared" si="0"/>
        <v>98.333333333333329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" t="str">
        <f>'Данные для ввода на bus.gov.ru'!A4</f>
        <v>Детский сад "Василек"</v>
      </c>
      <c r="B5" s="20">
        <f>IFERROR(((('Данные для ввода на bus.gov.ru'!F4/'Данные для ввода на bus.gov.ru'!G4)+('Данные для ввода на bus.gov.ru'!I4/'Данные для ввода на bus.gov.ru'!J4))/2*100)*0.3,"")</f>
        <v>30</v>
      </c>
      <c r="C5" s="18">
        <f>'Данные для ввода на bus.gov.ru'!N4*0.3</f>
        <v>30</v>
      </c>
      <c r="D5" s="20">
        <f>((('Данные для ввода на bus.gov.ru'!P4+'Данные для ввода на bus.gov.ru'!S4)/('Данные для ввода на bus.gov.ru'!Q4+'Данные для ввода на bus.gov.ru'!T4))*100)*0.4</f>
        <v>38.019801980198018</v>
      </c>
      <c r="E5" s="21">
        <f t="shared" si="0"/>
        <v>98.019801980198025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" t="str">
        <f>'Данные для ввода на bus.gov.ru'!A5</f>
        <v>Детский сад "Звёздочка"</v>
      </c>
      <c r="B6" s="20">
        <f>IFERROR(((('Данные для ввода на bus.gov.ru'!F5/'Данные для ввода на bus.gov.ru'!G5)+('Данные для ввода на bus.gov.ru'!I5/'Данные для ввода на bus.gov.ru'!J5))/2*100)*0.3,"")</f>
        <v>30</v>
      </c>
      <c r="C6" s="18">
        <f>'Данные для ввода на bus.gov.ru'!N5*0.3</f>
        <v>30</v>
      </c>
      <c r="D6" s="20">
        <f>((('Данные для ввода на bus.gov.ru'!P5+'Данные для ввода на bus.gov.ru'!S5)/('Данные для ввода на bus.gov.ru'!Q5+'Данные для ввода на bus.gov.ru'!T5))*100)*0.4</f>
        <v>38.7434554973822</v>
      </c>
      <c r="E6" s="21">
        <f t="shared" si="0"/>
        <v>98.7434554973822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" t="str">
        <f>'Данные для ввода на bus.gov.ru'!A6</f>
        <v>Детский сад "Колосок"</v>
      </c>
      <c r="B7" s="20">
        <f>IFERROR(((('Данные для ввода на bus.gov.ru'!F6/'Данные для ввода на bus.gov.ru'!G6)+('Данные для ввода на bus.gov.ru'!I6/'Данные для ввода на bus.gov.ru'!J6))/2*100)*0.3,"")</f>
        <v>30</v>
      </c>
      <c r="C7" s="18">
        <f>'Данные для ввода на bus.gov.ru'!N6*0.3</f>
        <v>27</v>
      </c>
      <c r="D7" s="20">
        <f>((('Данные для ввода на bus.gov.ru'!P6+'Данные для ввода на bus.gov.ru'!S6)/('Данные для ввода на bus.gov.ru'!Q6+'Данные для ввода на bus.gov.ru'!T6))*100)*0.4</f>
        <v>38.796992481203006</v>
      </c>
      <c r="E7" s="21">
        <f t="shared" si="0"/>
        <v>95.796992481203006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" t="str">
        <f>'Данные для ввода на bus.gov.ru'!A7</f>
        <v>Детский сад "Солнышко"</v>
      </c>
      <c r="B8" s="20">
        <f>IFERROR(((('Данные для ввода на bus.gov.ru'!F7/'Данные для ввода на bus.gov.ru'!G7)+('Данные для ввода на bus.gov.ru'!I7/'Данные для ввода на bus.gov.ru'!J7))/2*100)*0.3,"")</f>
        <v>30</v>
      </c>
      <c r="C8" s="18">
        <f>'Данные для ввода на bus.gov.ru'!N7*0.3</f>
        <v>30</v>
      </c>
      <c r="D8" s="20">
        <f>((('Данные для ввода на bus.gov.ru'!P7+'Данные для ввода на bus.gov.ru'!S7)/('Данные для ввода на bus.gov.ru'!Q7+'Данные для ввода на bus.gov.ru'!T7))*100)*0.4</f>
        <v>38.709677419354847</v>
      </c>
      <c r="E8" s="21">
        <f t="shared" si="0"/>
        <v>98.709677419354847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" t="str">
        <f>'Данные для ввода на bus.gov.ru'!A8</f>
        <v>Детский сад-ясли "Орлёнок"</v>
      </c>
      <c r="B9" s="20">
        <f>IFERROR(((('Данные для ввода на bus.gov.ru'!F8/'Данные для ввода на bus.gov.ru'!G8)+('Данные для ввода на bus.gov.ru'!I8/'Данные для ввода на bus.gov.ru'!J8))/2*100)*0.3,"")</f>
        <v>30</v>
      </c>
      <c r="C9" s="18">
        <f>'Данные для ввода на bus.gov.ru'!N8*0.3</f>
        <v>27</v>
      </c>
      <c r="D9" s="20">
        <f>((('Данные для ввода на bus.gov.ru'!P8+'Данные для ввода на bus.gov.ru'!S8)/('Данные для ввода на bus.gov.ru'!Q8+'Данные для ввода на bus.gov.ru'!T8))*100)*0.4</f>
        <v>39.506172839506178</v>
      </c>
      <c r="E9" s="21">
        <f t="shared" si="0"/>
        <v>96.506172839506178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" t="str">
        <f>'Данные для ввода на bus.gov.ru'!A9</f>
        <v>Зареченская классическая гимназия</v>
      </c>
      <c r="B10" s="20">
        <f>IFERROR(((('Данные для ввода на bus.gov.ru'!F9/'Данные для ввода на bus.gov.ru'!G9)+('Данные для ввода на bus.gov.ru'!I9/'Данные для ввода на bus.gov.ru'!J9))/2*100)*0.3,"")</f>
        <v>30</v>
      </c>
      <c r="C10" s="18">
        <f>'Данные для ввода на bus.gov.ru'!N9*0.3</f>
        <v>27</v>
      </c>
      <c r="D10" s="20">
        <f>((('Данные для ввода на bus.gov.ru'!P9+'Данные для ввода на bus.gov.ru'!S9)/('Данные для ввода на bus.gov.ru'!Q9+'Данные для ввода на bus.gov.ru'!T9))*100)*0.4</f>
        <v>37.748592870544087</v>
      </c>
      <c r="E10" s="21">
        <f t="shared" si="0"/>
        <v>94.748592870544087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" t="str">
        <f>'Данные для ввода на bus.gov.ru'!A10</f>
        <v>Зареченская средняя общеобразовательная школа №2</v>
      </c>
      <c r="B11" s="20">
        <f>IFERROR(((('Данные для ввода на bus.gov.ru'!F10/'Данные для ввода на bus.gov.ru'!G10)+('Данные для ввода на bus.gov.ru'!I10/'Данные для ввода на bus.gov.ru'!J10))/2*100)*0.3,"")</f>
        <v>29.666666666666664</v>
      </c>
      <c r="C11" s="18">
        <f>'Данные для ввода на bus.gov.ru'!N10*0.3</f>
        <v>27</v>
      </c>
      <c r="D11" s="20">
        <f>((('Данные для ввода на bus.gov.ru'!P10+'Данные для ввода на bus.gov.ru'!S10)/('Данные для ввода на bus.gov.ru'!Q10+'Данные для ввода на bus.gov.ru'!T10))*100)*0.4</f>
        <v>37.989949748743719</v>
      </c>
      <c r="E11" s="21">
        <f t="shared" si="0"/>
        <v>94.656616415410383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" t="str">
        <f>'Данные для ввода на bus.gov.ru'!A11</f>
        <v>Кирсановская средняя общеобразовательная школа</v>
      </c>
      <c r="B12" s="20">
        <f>IFERROR(((('Данные для ввода на bus.gov.ru'!F11/'Данные для ввода на bus.gov.ru'!G11)+('Данные для ввода на bus.gov.ru'!I11/'Данные для ввода на bus.gov.ru'!J11))/2*100)*0.3,"")</f>
        <v>23.666666666666664</v>
      </c>
      <c r="C12" s="18">
        <f>'Данные для ввода на bus.gov.ru'!N11*0.3</f>
        <v>27</v>
      </c>
      <c r="D12" s="20">
        <f>((('Данные для ввода на bus.gov.ru'!P11+'Данные для ввода на bus.gov.ru'!S11)/('Данные для ввода на bus.gov.ru'!Q11+'Данные для ввода на bus.gov.ru'!T11))*100)*0.4</f>
        <v>38.666666666666671</v>
      </c>
      <c r="E12" s="21">
        <f t="shared" si="0"/>
        <v>89.333333333333343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 t="str">
        <f>'Данные для ввода на bus.gov.ru'!A12</f>
        <v>Медведская основная общеобразовательная школа</v>
      </c>
      <c r="B13" s="20">
        <f>IFERROR(((('Данные для ввода на bus.gov.ru'!F12/'Данные для ввода на bus.gov.ru'!G12)+('Данные для ввода на bus.gov.ru'!I12/'Данные для ввода на bus.gov.ru'!J12))/2*100)*0.3,"")</f>
        <v>29.666666666666664</v>
      </c>
      <c r="C13" s="18">
        <f>'Данные для ввода на bus.gov.ru'!N12*0.3</f>
        <v>30</v>
      </c>
      <c r="D13" s="20">
        <f>((('Данные для ввода на bus.gov.ru'!P12+'Данные для ввода на bus.gov.ru'!S12)/('Данные для ввода на bus.gov.ru'!Q12+'Данные для ввода на bus.gov.ru'!T12))*100)*0.4</f>
        <v>38.431372549019613</v>
      </c>
      <c r="E13" s="21">
        <f t="shared" si="0"/>
        <v>98.098039215686271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" t="str">
        <f>'Данные для ввода на bus.gov.ru'!A13</f>
        <v>Павло-Антоновская основная общеобразовательная школа</v>
      </c>
      <c r="B14" s="20">
        <f>IFERROR(((('Данные для ввода на bus.gov.ru'!F13/'Данные для ввода на bus.gov.ru'!G13)+('Данные для ввода на bus.gov.ru'!I13/'Данные для ввода на bus.gov.ru'!J13))/2*100)*0.3,"")</f>
        <v>18.999999999999996</v>
      </c>
      <c r="C14" s="18">
        <f>'Данные для ввода на bus.gov.ru'!N13*0.3</f>
        <v>27</v>
      </c>
      <c r="D14" s="20">
        <f>((('Данные для ввода на bus.gov.ru'!P13+'Данные для ввода на bus.gov.ru'!S13)/('Данные для ввода на bus.gov.ru'!Q13+'Данные для ввода на bus.gov.ru'!T13))*100)*0.4</f>
        <v>40</v>
      </c>
      <c r="E14" s="21">
        <f t="shared" si="0"/>
        <v>86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" t="str">
        <f>'Данные для ввода на bus.gov.ru'!A14</f>
        <v>Погроминская средняя общеобразовательная школа</v>
      </c>
      <c r="B15" s="20">
        <f>IFERROR(((('Данные для ввода на bus.gov.ru'!F14/'Данные для ввода на bus.gov.ru'!G14)+('Данные для ввода на bus.gov.ru'!I14/'Данные для ввода на bus.gov.ru'!J14))/2*100)*0.3,"")</f>
        <v>27.666666666666668</v>
      </c>
      <c r="C15" s="18">
        <f>'Данные для ввода на bus.gov.ru'!N14*0.3</f>
        <v>27</v>
      </c>
      <c r="D15" s="20">
        <f>((('Данные для ввода на bus.gov.ru'!P14+'Данные для ввода на bus.gov.ru'!S14)/('Данные для ввода на bus.gov.ru'!Q14+'Данные для ввода на bus.gov.ru'!T14))*100)*0.4</f>
        <v>37.826086956521742</v>
      </c>
      <c r="E15" s="21">
        <f t="shared" si="0"/>
        <v>92.492753623188406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" t="str">
        <f>'Данные для ввода на bus.gov.ru'!A15</f>
        <v>Пристанционная основная общеобразовательная школа</v>
      </c>
      <c r="B16" s="20">
        <f>IFERROR(((('Данные для ввода на bus.gov.ru'!F15/'Данные для ввода на bus.gov.ru'!G15)+('Данные для ввода на bus.gov.ru'!I15/'Данные для ввода на bus.gov.ru'!J15))/2*100)*0.3,"")</f>
        <v>28.666666666666661</v>
      </c>
      <c r="C16" s="18">
        <f>'Данные для ввода на bus.gov.ru'!N15*0.3</f>
        <v>30</v>
      </c>
      <c r="D16" s="20">
        <f>((('Данные для ввода на bus.gov.ru'!P15+'Данные для ввода на bus.gov.ru'!S15)/('Данные для ввода на bus.gov.ru'!Q15+'Данные для ввода на bus.gov.ru'!T15))*100)*0.4</f>
        <v>38.562874251497014</v>
      </c>
      <c r="E16" s="21">
        <f t="shared" si="0"/>
        <v>97.229540918163678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1" t="str">
        <f>'Данные для ввода на bus.gov.ru'!A16</f>
        <v>Свердловская средняя общеобразовательная школа</v>
      </c>
      <c r="B17" s="20">
        <f>IFERROR(((('Данные для ввода на bus.gov.ru'!F16/'Данные для ввода на bus.gov.ru'!G16)+('Данные для ввода на bus.gov.ru'!I16/'Данные для ввода на bus.gov.ru'!J16))/2*100)*0.3,"")</f>
        <v>29</v>
      </c>
      <c r="C17" s="18">
        <f>'Данные для ввода на bus.gov.ru'!N16*0.3</f>
        <v>27</v>
      </c>
      <c r="D17" s="20">
        <f>((('Данные для ввода на bus.gov.ru'!P16+'Данные для ввода на bus.gov.ru'!S16)/('Данные для ввода на bus.gov.ru'!Q16+'Данные для ввода на bus.gov.ru'!T16))*100)*0.4</f>
        <v>39.298245614035089</v>
      </c>
      <c r="E17" s="21">
        <f t="shared" si="0"/>
        <v>95.298245614035096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" t="str">
        <f>'Данные для ввода на bus.gov.ru'!A17</f>
        <v>Суворовская средняя общеобразовательная школа</v>
      </c>
      <c r="B18" s="20">
        <f>IFERROR(((('Данные для ввода на bus.gov.ru'!F17/'Данные для ввода на bus.gov.ru'!G17)+('Данные для ввода на bus.gov.ru'!I17/'Данные для ввода на bus.gov.ru'!J17))/2*100)*0.3,"")</f>
        <v>28.333333333333332</v>
      </c>
      <c r="C18" s="18">
        <f>'Данные для ввода на bus.gov.ru'!N17*0.3</f>
        <v>30</v>
      </c>
      <c r="D18" s="20">
        <f>((('Данные для ввода на bus.gov.ru'!P17+'Данные для ввода на bus.gov.ru'!S17)/('Данные для ввода на bus.gov.ru'!Q17+'Данные для ввода на bus.gov.ru'!T17))*100)*0.4</f>
        <v>38.730158730158735</v>
      </c>
      <c r="E18" s="21">
        <f t="shared" si="0"/>
        <v>97.063492063492063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1" t="str">
        <f>'Данные для ввода на bus.gov.ru'!A18</f>
        <v>Тоцкая Детско-юношеская спортивная школа</v>
      </c>
      <c r="B19" s="20">
        <f>IFERROR(((('Данные для ввода на bus.gov.ru'!F18/'Данные для ввода на bus.gov.ru'!G18)+('Данные для ввода на bus.gov.ru'!I18/'Данные для ввода на bus.gov.ru'!J18))/2*100)*0.3,"")</f>
        <v>30</v>
      </c>
      <c r="C19" s="18">
        <f>'Данные для ввода на bus.gov.ru'!N18*0.3</f>
        <v>30</v>
      </c>
      <c r="D19" s="20">
        <f>((('Данные для ввода на bus.gov.ru'!P18+'Данные для ввода на bus.gov.ru'!S18)/('Данные для ввода на bus.gov.ru'!Q18+'Данные для ввода на bus.gov.ru'!T18))*100)*0.4</f>
        <v>39.701492537313435</v>
      </c>
      <c r="E19" s="21">
        <f t="shared" si="0"/>
        <v>99.701492537313442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1" t="str">
        <f>'Данные для ввода на bus.gov.ru'!A19</f>
        <v>Тоцкая средняя общеобразовательная школа им. А.К. Стерелюхина</v>
      </c>
      <c r="B20" s="20">
        <f>IFERROR(((('Данные для ввода на bus.gov.ru'!F19/'Данные для ввода на bus.gov.ru'!G19)+('Данные для ввода на bus.gov.ru'!I19/'Данные для ввода на bus.gov.ru'!J19))/2*100)*0.3,"")</f>
        <v>26</v>
      </c>
      <c r="C20" s="18">
        <f>'Данные для ввода на bus.gov.ru'!N19*0.3</f>
        <v>27</v>
      </c>
      <c r="D20" s="20">
        <f>((('Данные для ввода на bus.gov.ru'!P19+'Данные для ввода на bus.gov.ru'!S19)/('Данные для ввода на bus.gov.ru'!Q19+'Данные для ввода на bus.gov.ru'!T19))*100)*0.4</f>
        <v>37.829457364341089</v>
      </c>
      <c r="E20" s="21">
        <f t="shared" si="0"/>
        <v>90.829457364341096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1" t="str">
        <f>'Данные для ввода на bus.gov.ru'!A20</f>
        <v>Тоцкий Дом детского творчества</v>
      </c>
      <c r="B21" s="20">
        <f>IFERROR(((('Данные для ввода на bus.gov.ru'!F20/'Данные для ввода на bus.gov.ru'!G20)+('Данные для ввода на bus.gov.ru'!I20/'Данные для ввода на bus.gov.ru'!J20))/2*100)*0.3,"")</f>
        <v>30</v>
      </c>
      <c r="C21" s="18">
        <f>'Данные для ввода на bus.gov.ru'!N20*0.3</f>
        <v>30</v>
      </c>
      <c r="D21" s="20">
        <f>((('Данные для ввода на bus.gov.ru'!P20+'Данные для ввода на bus.gov.ru'!S20)/('Данные для ввода на bus.gov.ru'!Q20+'Данные для ввода на bus.gov.ru'!T20))*100)*0.4</f>
        <v>39.696394686907027</v>
      </c>
      <c r="E21" s="21">
        <f t="shared" si="0"/>
        <v>99.696394686907027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620"/>
  <sheetViews>
    <sheetView workbookViewId="0">
      <selection activeCell="A32" sqref="A32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Богдановская средняя общеобразовательная школа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49.193548387096776</v>
      </c>
      <c r="D3" s="14">
        <f t="shared" ref="D3:D21" si="0">B3+C3</f>
        <v>99.193548387096769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Верхне-Бузулукская основная общеобразовательная школа им. И.К. Медведева</v>
      </c>
      <c r="B4" s="8">
        <f>'Данные для ввода на bus.gov.ru'!X3*0.5</f>
        <v>50</v>
      </c>
      <c r="C4" s="14">
        <f>(('Данные для ввода на bus.gov.ru'!Z3/'Данные для ввода на bus.gov.ru'!AA3)*100)*0.5</f>
        <v>46.875</v>
      </c>
      <c r="D4" s="14">
        <f t="shared" si="0"/>
        <v>96.875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Детский сад "Василек"</v>
      </c>
      <c r="B5" s="8">
        <f>'Данные для ввода на bus.gov.ru'!X4*0.5</f>
        <v>50</v>
      </c>
      <c r="C5" s="14">
        <f>(('Данные для ввода на bus.gov.ru'!Z4/'Данные для ввода на bus.gov.ru'!AA4)*100)*0.5</f>
        <v>48.591549295774648</v>
      </c>
      <c r="D5" s="14">
        <f t="shared" si="0"/>
        <v>98.591549295774655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Детский сад "Звёздочка"</v>
      </c>
      <c r="B6" s="8">
        <f>'Данные для ввода на bus.gov.ru'!X5*0.5</f>
        <v>50</v>
      </c>
      <c r="C6" s="14">
        <f>(('Данные для ввода на bus.gov.ru'!Z5/'Данные для ввода на bus.gov.ru'!AA5)*100)*0.5</f>
        <v>46.319018404907972</v>
      </c>
      <c r="D6" s="14">
        <f t="shared" si="0"/>
        <v>96.319018404907979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Детский сад "Колосок"</v>
      </c>
      <c r="B7" s="8">
        <f>'Данные для ввода на bus.gov.ru'!X6*0.5</f>
        <v>50</v>
      </c>
      <c r="C7" s="14">
        <f>(('Данные для ввода на bus.gov.ru'!Z6/'Данные для ввода на bus.gov.ru'!AA6)*100)*0.5</f>
        <v>47.321428571428569</v>
      </c>
      <c r="D7" s="14">
        <f t="shared" si="0"/>
        <v>97.321428571428569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Детский сад "Солнышко"</v>
      </c>
      <c r="B8" s="8">
        <f>'Данные для ввода на bus.gov.ru'!X7*0.5</f>
        <v>50</v>
      </c>
      <c r="C8" s="14">
        <f>(('Данные для ввода на bus.gov.ru'!Z7/'Данные для ввода на bus.gov.ru'!AA7)*100)*0.5</f>
        <v>46.666666666666664</v>
      </c>
      <c r="D8" s="14">
        <f t="shared" si="0"/>
        <v>96.666666666666657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Детский сад-ясли "Орлёнок"</v>
      </c>
      <c r="B9" s="8">
        <f>'Данные для ввода на bus.gov.ru'!X8*0.5</f>
        <v>50</v>
      </c>
      <c r="C9" s="14">
        <f>(('Данные для ввода на bus.gov.ru'!Z8/'Данные для ввода на bus.gov.ru'!AA8)*100)*0.5</f>
        <v>49</v>
      </c>
      <c r="D9" s="14">
        <f t="shared" si="0"/>
        <v>99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Зареченская классическая гимназия</v>
      </c>
      <c r="B10" s="8">
        <f>'Данные для ввода на bus.gov.ru'!X9*0.5</f>
        <v>50</v>
      </c>
      <c r="C10" s="14">
        <f>(('Данные для ввода на bus.gov.ru'!Z9/'Данные для ввода на bus.gov.ru'!AA9)*100)*0.5</f>
        <v>44.444444444444443</v>
      </c>
      <c r="D10" s="14">
        <f t="shared" si="0"/>
        <v>94.444444444444443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Зареченская средняя общеобразовательная школа №2</v>
      </c>
      <c r="B11" s="8">
        <f>'Данные для ввода на bus.gov.ru'!X10*0.5</f>
        <v>50</v>
      </c>
      <c r="C11" s="14">
        <f>(('Данные для ввода на bus.gov.ru'!Z10/'Данные для ввода на bus.gov.ru'!AA10)*100)*0.5</f>
        <v>42.452830188679243</v>
      </c>
      <c r="D11" s="14">
        <f t="shared" si="0"/>
        <v>92.452830188679243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Кирсановская средняя общеобразовательная школа</v>
      </c>
      <c r="B12" s="8">
        <f>'Данные для ввода на bus.gov.ru'!X11*0.5</f>
        <v>50</v>
      </c>
      <c r="C12" s="14">
        <f>(('Данные для ввода на bus.gov.ru'!Z11/'Данные для ввода на bus.gov.ru'!AA11)*100)*0.5</f>
        <v>45.652173913043477</v>
      </c>
      <c r="D12" s="14">
        <f t="shared" si="0"/>
        <v>95.65217391304347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Медведская основная общеобразовательная школа</v>
      </c>
      <c r="B13" s="8">
        <f>'Данные для ввода на bus.gov.ru'!X12*0.5</f>
        <v>50</v>
      </c>
      <c r="C13" s="14">
        <f>(('Данные для ввода на bus.gov.ru'!Z12/'Данные для ввода на bus.gov.ru'!AA12)*100)*0.5</f>
        <v>47.142857142857139</v>
      </c>
      <c r="D13" s="14">
        <f t="shared" si="0"/>
        <v>97.142857142857139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Павло-Антоновская основная общеобразовательная школа</v>
      </c>
      <c r="B14" s="8">
        <f>'Данные для ввода на bus.gov.ru'!X13*0.5</f>
        <v>50</v>
      </c>
      <c r="C14" s="14">
        <f>(('Данные для ввода на bus.gov.ru'!Z13/'Данные для ввода на bus.gov.ru'!AA13)*100)*0.5</f>
        <v>48.148148148148145</v>
      </c>
      <c r="D14" s="14">
        <f t="shared" si="0"/>
        <v>98.148148148148152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Погроминская средняя общеобразовательная школа</v>
      </c>
      <c r="B15" s="8">
        <f>'Данные для ввода на bus.gov.ru'!X14*0.5</f>
        <v>50</v>
      </c>
      <c r="C15" s="14">
        <f>(('Данные для ввода на bus.gov.ru'!Z14/'Данные для ввода на bus.gov.ru'!AA14)*100)*0.5</f>
        <v>40.277777777777779</v>
      </c>
      <c r="D15" s="14">
        <f t="shared" si="0"/>
        <v>90.277777777777771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7" t="str">
        <f>'Данные для ввода на bus.gov.ru'!A15</f>
        <v>Пристанционная основная общеобразовательная школа</v>
      </c>
      <c r="B16" s="8">
        <f>'Данные для ввода на bus.gov.ru'!X15*0.5</f>
        <v>50</v>
      </c>
      <c r="C16" s="14">
        <f>(('Данные для ввода на bus.gov.ru'!Z15/'Данные для ввода на bus.gov.ru'!AA15)*100)*0.5</f>
        <v>44.537815126050425</v>
      </c>
      <c r="D16" s="14">
        <f t="shared" si="0"/>
        <v>94.537815126050418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7" t="str">
        <f>'Данные для ввода на bus.gov.ru'!A16</f>
        <v>Свердловская средняя общеобразовательная школа</v>
      </c>
      <c r="B17" s="8">
        <f>'Данные для ввода на bus.gov.ru'!X16*0.5</f>
        <v>50</v>
      </c>
      <c r="C17" s="14">
        <f>(('Данные для ввода на bus.gov.ru'!Z16/'Данные для ввода на bus.gov.ru'!AA16)*100)*0.5</f>
        <v>47.435897435897431</v>
      </c>
      <c r="D17" s="14">
        <f t="shared" si="0"/>
        <v>97.435897435897431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7" t="str">
        <f>'Данные для ввода на bus.gov.ru'!A17</f>
        <v>Суворовская средняя общеобразовательная школа</v>
      </c>
      <c r="B18" s="8">
        <f>'Данные для ввода на bus.gov.ru'!X17*0.5</f>
        <v>50</v>
      </c>
      <c r="C18" s="14">
        <f>(('Данные для ввода на bus.gov.ru'!Z17/'Данные для ввода на bus.gov.ru'!AA17)*100)*0.5</f>
        <v>48.07692307692308</v>
      </c>
      <c r="D18" s="14">
        <f t="shared" si="0"/>
        <v>98.07692307692308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7" t="str">
        <f>'Данные для ввода на bus.gov.ru'!A18</f>
        <v>Тоцкая Детско-юношеская спортивная школа</v>
      </c>
      <c r="B19" s="8">
        <f>'Данные для ввода на bus.gov.ru'!X18*0.5</f>
        <v>50</v>
      </c>
      <c r="C19" s="14">
        <f>(('Данные для ввода на bus.gov.ru'!Z18/'Данные для ввода на bus.gov.ru'!AA18)*100)*0.5</f>
        <v>45.81818181818182</v>
      </c>
      <c r="D19" s="14">
        <f t="shared" si="0"/>
        <v>95.818181818181813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7" t="str">
        <f>'Данные для ввода на bus.gov.ru'!A19</f>
        <v>Тоцкая средняя общеобразовательная школа им. А.К. Стерелюхина</v>
      </c>
      <c r="B20" s="8">
        <f>'Данные для ввода на bus.gov.ru'!X19*0.5</f>
        <v>50</v>
      </c>
      <c r="C20" s="14">
        <f>(('Данные для ввода на bus.gov.ru'!Z19/'Данные для ввода на bus.gov.ru'!AA19)*100)*0.5</f>
        <v>41.641566265060241</v>
      </c>
      <c r="D20" s="14">
        <f t="shared" si="0"/>
        <v>91.641566265060248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7" t="str">
        <f>'Данные для ввода на bus.gov.ru'!A20</f>
        <v>Тоцкий Дом детского творчества</v>
      </c>
      <c r="B21" s="8">
        <f>'Данные для ввода на bus.gov.ru'!X20*0.5</f>
        <v>50</v>
      </c>
      <c r="C21" s="14">
        <f>(('Данные для ввода на bus.gov.ru'!Z20/'Данные для ввода на bus.gov.ru'!AA20)*100)*0.5</f>
        <v>48.854337152209496</v>
      </c>
      <c r="D21" s="14">
        <f t="shared" si="0"/>
        <v>98.854337152209496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621"/>
  <sheetViews>
    <sheetView workbookViewId="0">
      <selection activeCell="B45" sqref="B4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Богдановская средняя общеобразовательная школа</v>
      </c>
      <c r="B3" s="13">
        <f>'Данные для ввода на bus.gov.ru'!AE2*0.3</f>
        <v>18</v>
      </c>
      <c r="C3" s="13">
        <f>'Данные для ввода на bus.gov.ru'!AI2*0.4</f>
        <v>24</v>
      </c>
      <c r="D3" s="15">
        <f>IFERROR((('Данные для ввода на bus.gov.ru'!AK2/'Данные для ввода на bus.gov.ru'!AL2)*100)*0.3,0)</f>
        <v>30</v>
      </c>
      <c r="E3" s="15">
        <f t="shared" ref="E3:E21" si="0">B3+C3+D3</f>
        <v>72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Верхне-Бузулукская основная общеобразовательная школа им. И.К. Медведева</v>
      </c>
      <c r="B4" s="13">
        <f>'Данные для ввода на bus.gov.ru'!AE3*0.3</f>
        <v>18</v>
      </c>
      <c r="C4" s="13">
        <f>'Данные для ввода на bus.gov.ru'!AI3*0.4</f>
        <v>40</v>
      </c>
      <c r="D4" s="15">
        <f>IFERROR((('Данные для ввода на bus.gov.ru'!AK3/'Данные для ввода на bus.gov.ru'!AL3)*100)*0.3,0)</f>
        <v>30</v>
      </c>
      <c r="E4" s="15">
        <f t="shared" si="0"/>
        <v>88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Детский сад "Василек"</v>
      </c>
      <c r="B5" s="13">
        <f>'Данные для ввода на bus.gov.ru'!AE4*0.3</f>
        <v>18</v>
      </c>
      <c r="C5" s="13">
        <f>'Данные для ввода на bus.gov.ru'!AI4*0.4</f>
        <v>24</v>
      </c>
      <c r="D5" s="15">
        <f>IFERROR((('Данные для ввода на bus.gov.ru'!AK4/'Данные для ввода на bus.gov.ru'!AL4)*100)*0.3,0)</f>
        <v>30</v>
      </c>
      <c r="E5" s="15">
        <f t="shared" si="0"/>
        <v>72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Детский сад "Звёздочка"</v>
      </c>
      <c r="B6" s="13">
        <f>'Данные для ввода на bus.gov.ru'!AE5*0.3</f>
        <v>18</v>
      </c>
      <c r="C6" s="13">
        <f>'Данные для ввода на bus.gov.ru'!AI5*0.4</f>
        <v>32</v>
      </c>
      <c r="D6" s="15">
        <f>IFERROR((('Данные для ввода на bus.gov.ru'!AK5/'Данные для ввода на bus.gov.ru'!AL5)*100)*0.3,0)</f>
        <v>30</v>
      </c>
      <c r="E6" s="15">
        <f t="shared" si="0"/>
        <v>80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Детский сад "Колосок"</v>
      </c>
      <c r="B7" s="13">
        <f>'Данные для ввода на bus.gov.ru'!AE6*0.3</f>
        <v>18</v>
      </c>
      <c r="C7" s="13">
        <f>'Данные для ввода на bus.gov.ru'!AI6*0.4</f>
        <v>32</v>
      </c>
      <c r="D7" s="15">
        <f>IFERROR((('Данные для ввода на bus.gov.ru'!AK6/'Данные для ввода на bus.gov.ru'!AL6)*100)*0.3,0)</f>
        <v>30</v>
      </c>
      <c r="E7" s="15">
        <f t="shared" si="0"/>
        <v>80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Детский сад "Солнышко"</v>
      </c>
      <c r="B8" s="13">
        <f>'Данные для ввода на bus.gov.ru'!AE7*0.3</f>
        <v>18</v>
      </c>
      <c r="C8" s="13">
        <f>'Данные для ввода на bus.gov.ru'!AI7*0.4</f>
        <v>32</v>
      </c>
      <c r="D8" s="15">
        <f>IFERROR((('Данные для ввода на bus.gov.ru'!AK7/'Данные для ввода на bus.gov.ru'!AL7)*100)*0.3,0)</f>
        <v>30</v>
      </c>
      <c r="E8" s="15">
        <f t="shared" si="0"/>
        <v>80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Детский сад-ясли "Орлёнок"</v>
      </c>
      <c r="B9" s="13">
        <f>'Данные для ввода на bus.gov.ru'!AE8*0.3</f>
        <v>12</v>
      </c>
      <c r="C9" s="13">
        <f>'Данные для ввода на bus.gov.ru'!AI8*0.4</f>
        <v>40</v>
      </c>
      <c r="D9" s="15">
        <f>IFERROR((('Данные для ввода на bus.gov.ru'!AK8/'Данные для ввода на bus.gov.ru'!AL8)*100)*0.3,0)</f>
        <v>30</v>
      </c>
      <c r="E9" s="15">
        <f t="shared" si="0"/>
        <v>82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Зареченская классическая гимназия</v>
      </c>
      <c r="B10" s="13">
        <f>'Данные для ввода на bus.gov.ru'!AE9*0.3</f>
        <v>18</v>
      </c>
      <c r="C10" s="13">
        <f>'Данные для ввода на bus.gov.ru'!AI9*0.4</f>
        <v>40</v>
      </c>
      <c r="D10" s="15">
        <f>IFERROR((('Данные для ввода на bus.gov.ru'!AK9/'Данные для ввода на bus.gov.ru'!AL9)*100)*0.3,0)</f>
        <v>28.750000000000004</v>
      </c>
      <c r="E10" s="15">
        <f t="shared" si="0"/>
        <v>86.75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Зареченская средняя общеобразовательная школа №2</v>
      </c>
      <c r="B11" s="13">
        <f>'Данные для ввода на bus.gov.ru'!AE10*0.3</f>
        <v>18</v>
      </c>
      <c r="C11" s="13">
        <f>'Данные для ввода на bus.gov.ru'!AI10*0.4</f>
        <v>40</v>
      </c>
      <c r="D11" s="15">
        <f>IFERROR((('Данные для ввода на bus.gov.ru'!AK10/'Данные для ввода на bus.gov.ru'!AL10)*100)*0.3,0)</f>
        <v>23.07692307692308</v>
      </c>
      <c r="E11" s="15">
        <f t="shared" si="0"/>
        <v>81.07692307692308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Кирсановская средняя общеобразовательная школа</v>
      </c>
      <c r="B12" s="13">
        <f>'Данные для ввода на bus.gov.ru'!AE11*0.3</f>
        <v>18</v>
      </c>
      <c r="C12" s="13">
        <f>'Данные для ввода на bus.gov.ru'!AI11*0.4</f>
        <v>32</v>
      </c>
      <c r="D12" s="15">
        <f>IFERROR((('Данные для ввода на bus.gov.ru'!AK11/'Данные для ввода на bus.gov.ru'!AL11)*100)*0.3,0)</f>
        <v>30</v>
      </c>
      <c r="E12" s="15">
        <f t="shared" si="0"/>
        <v>80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Медведская основная общеобразовательная школа</v>
      </c>
      <c r="B13" s="13">
        <f>'Данные для ввода на bus.gov.ru'!AE12*0.3</f>
        <v>12</v>
      </c>
      <c r="C13" s="13">
        <f>'Данные для ввода на bus.gov.ru'!AI12*0.4</f>
        <v>32</v>
      </c>
      <c r="D13" s="15">
        <f>IFERROR((('Данные для ввода на bus.gov.ru'!AK12/'Данные для ввода на bus.gov.ru'!AL12)*100)*0.3,0)</f>
        <v>18.75</v>
      </c>
      <c r="E13" s="15">
        <f t="shared" si="0"/>
        <v>62.75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Павло-Антоновская основная общеобразовательная школа</v>
      </c>
      <c r="B14" s="13">
        <f>'Данные для ввода на bus.gov.ru'!AE13*0.3</f>
        <v>6</v>
      </c>
      <c r="C14" s="13">
        <f>'Данные для ввода на bus.gov.ru'!AI13*0.4</f>
        <v>32</v>
      </c>
      <c r="D14" s="15">
        <f>IFERROR((('Данные для ввода на bus.gov.ru'!AK13/'Данные для ввода на bus.gov.ru'!AL13)*100)*0.3,0)</f>
        <v>24</v>
      </c>
      <c r="E14" s="15">
        <f t="shared" si="0"/>
        <v>62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Погроминская средняя общеобразовательная школа</v>
      </c>
      <c r="B15" s="13">
        <f>'Данные для ввода на bus.gov.ru'!AE14*0.3</f>
        <v>18</v>
      </c>
      <c r="C15" s="13">
        <f>'Данные для ввода на bus.gov.ru'!AI14*0.4</f>
        <v>32</v>
      </c>
      <c r="D15" s="15">
        <f>IFERROR((('Данные для ввода на bus.gov.ru'!AK14/'Данные для ввода на bus.gov.ru'!AL14)*100)*0.3,0)</f>
        <v>9.9999999999999982</v>
      </c>
      <c r="E15" s="15">
        <f t="shared" si="0"/>
        <v>60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7" t="str">
        <f>'Данные для ввода на bus.gov.ru'!A15</f>
        <v>Пристанционная основная общеобразовательная школа</v>
      </c>
      <c r="B16" s="13">
        <f>'Данные для ввода на bus.gov.ru'!AE15*0.3</f>
        <v>18</v>
      </c>
      <c r="C16" s="13">
        <f>'Данные для ввода на bus.gov.ru'!AI15*0.4</f>
        <v>32</v>
      </c>
      <c r="D16" s="15">
        <f>IFERROR((('Данные для ввода на bus.gov.ru'!AK15/'Данные для ввода на bus.gov.ru'!AL15)*100)*0.3,0)</f>
        <v>21</v>
      </c>
      <c r="E16" s="15">
        <f t="shared" si="0"/>
        <v>71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7" t="str">
        <f>'Данные для ввода на bus.gov.ru'!A16</f>
        <v>Свердловская средняя общеобразовательная школа</v>
      </c>
      <c r="B17" s="13">
        <f>'Данные для ввода на bus.gov.ru'!AE16*0.3</f>
        <v>18</v>
      </c>
      <c r="C17" s="13">
        <f>'Данные для ввода на bus.gov.ru'!AI16*0.4</f>
        <v>24</v>
      </c>
      <c r="D17" s="15">
        <f>IFERROR((('Данные для ввода на bus.gov.ru'!AK16/'Данные для ввода на bus.gov.ru'!AL16)*100)*0.3,0)</f>
        <v>30</v>
      </c>
      <c r="E17" s="15">
        <f t="shared" si="0"/>
        <v>72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7" t="str">
        <f>'Данные для ввода на bus.gov.ru'!A17</f>
        <v>Суворовская средняя общеобразовательная школа</v>
      </c>
      <c r="B18" s="13">
        <f>'Данные для ввода на bus.gov.ru'!AE17*0.3</f>
        <v>24</v>
      </c>
      <c r="C18" s="13">
        <f>'Данные для ввода на bus.gov.ru'!AI17*0.4</f>
        <v>24</v>
      </c>
      <c r="D18" s="15">
        <f>IFERROR((('Данные для ввода на bus.gov.ru'!AK17/'Данные для ввода на bus.gov.ru'!AL17)*100)*0.3,0)</f>
        <v>22.5</v>
      </c>
      <c r="E18" s="15">
        <f t="shared" si="0"/>
        <v>70.5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7" t="str">
        <f>'Данные для ввода на bus.gov.ru'!A18</f>
        <v>Тоцкая Детско-юношеская спортивная школа</v>
      </c>
      <c r="B19" s="13">
        <f>'Данные для ввода на bus.gov.ru'!AE18*0.3</f>
        <v>12</v>
      </c>
      <c r="C19" s="13">
        <f>'Данные для ввода на bus.gov.ru'!AI18*0.4</f>
        <v>16</v>
      </c>
      <c r="D19" s="15">
        <f>IFERROR((('Данные для ввода на bus.gov.ru'!AK18/'Данные для ввода на bus.gov.ru'!AL18)*100)*0.3,0)</f>
        <v>30</v>
      </c>
      <c r="E19" s="15">
        <f t="shared" si="0"/>
        <v>58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7" t="str">
        <f>'Данные для ввода на bus.gov.ru'!A19</f>
        <v>Тоцкая средняя общеобразовательная школа им. А.К. Стерелюхина</v>
      </c>
      <c r="B20" s="13">
        <f>'Данные для ввода на bus.gov.ru'!AE19*0.3</f>
        <v>18</v>
      </c>
      <c r="C20" s="13">
        <f>'Данные для ввода на bus.gov.ru'!AI19*0.4</f>
        <v>32</v>
      </c>
      <c r="D20" s="15">
        <f>IFERROR((('Данные для ввода на bus.gov.ru'!AK19/'Данные для ввода на bus.gov.ru'!AL19)*100)*0.3,0)</f>
        <v>24</v>
      </c>
      <c r="E20" s="15">
        <f t="shared" si="0"/>
        <v>74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7" t="str">
        <f>'Данные для ввода на bus.gov.ru'!A20</f>
        <v>Тоцкий Дом детского творчества</v>
      </c>
      <c r="B21" s="13">
        <f>'Данные для ввода на bus.gov.ru'!AE20*0.3</f>
        <v>24</v>
      </c>
      <c r="C21" s="13">
        <f>'Данные для ввода на bus.gov.ru'!AI20*0.4</f>
        <v>40</v>
      </c>
      <c r="D21" s="15">
        <f>IFERROR((('Данные для ввода на bus.gov.ru'!AK20/'Данные для ввода на bus.gov.ru'!AL20)*100)*0.3,0)</f>
        <v>25.714285714285712</v>
      </c>
      <c r="E21" s="15">
        <f t="shared" si="0"/>
        <v>89.714285714285708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621"/>
  <sheetViews>
    <sheetView workbookViewId="0">
      <selection activeCell="A24" sqref="A24:A2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str">
        <f>'Данные для ввода на bus.gov.ru'!A2</f>
        <v>Богдановская средняя общеобразовательная школа</v>
      </c>
      <c r="B3" s="15">
        <f>(('Данные для ввода на bus.gov.ru'!AN2/'Данные для ввода на bus.gov.ru'!AO2)*100)*0.4</f>
        <v>40</v>
      </c>
      <c r="C3" s="14">
        <f>(('Данные для ввода на bus.gov.ru'!AQ2/'Данные для ввода на bus.gov.ru'!AR2)*100)*0.4</f>
        <v>40</v>
      </c>
      <c r="D3" s="15">
        <f>(('Данные для ввода на bus.gov.ru'!AT2/'Данные для ввода на bus.gov.ru'!AU2)*100)*0.2</f>
        <v>20</v>
      </c>
      <c r="E3" s="15">
        <f t="shared" ref="E3:E21" si="0">B3+C3+D3</f>
        <v>100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 x14ac:dyDescent="0.2">
      <c r="A4" s="7" t="str">
        <f>'Данные для ввода на bus.gov.ru'!A3</f>
        <v>Верхне-Бузулукская основная общеобразовательная школа им. И.К. Медведева</v>
      </c>
      <c r="B4" s="15">
        <f>(('Данные для ввода на bus.gov.ru'!AN3/'Данные для ввода на bus.gov.ru'!AO3)*100)*0.4</f>
        <v>37.5</v>
      </c>
      <c r="C4" s="14">
        <f>(('Данные для ввода на bus.gov.ru'!AQ3/'Данные для ввода на bus.gov.ru'!AR3)*100)*0.4</f>
        <v>37.5</v>
      </c>
      <c r="D4" s="15">
        <f>(('Данные для ввода на bus.gov.ru'!AT3/'Данные для ввода на bus.gov.ru'!AU3)*100)*0.2</f>
        <v>20</v>
      </c>
      <c r="E4" s="15">
        <f t="shared" si="0"/>
        <v>95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 x14ac:dyDescent="0.2">
      <c r="A5" s="7" t="str">
        <f>'Данные для ввода на bus.gov.ru'!A4</f>
        <v>Детский сад "Василек"</v>
      </c>
      <c r="B5" s="15">
        <f>(('Данные для ввода на bus.gov.ru'!AN4/'Данные для ввода на bus.gov.ru'!AO4)*100)*0.4</f>
        <v>38.87323943661972</v>
      </c>
      <c r="C5" s="14">
        <f>(('Данные для ввода на bus.gov.ru'!AQ4/'Данные для ввода на bus.gov.ru'!AR4)*100)*0.4</f>
        <v>39.436619718309863</v>
      </c>
      <c r="D5" s="15">
        <f>(('Данные для ввода на bus.gov.ru'!AT4/'Данные для ввода на bus.gov.ru'!AU4)*100)*0.2</f>
        <v>20</v>
      </c>
      <c r="E5" s="15">
        <f t="shared" si="0"/>
        <v>98.309859154929583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 x14ac:dyDescent="0.2">
      <c r="A6" s="7" t="str">
        <f>'Данные для ввода на bus.gov.ru'!A5</f>
        <v>Детский сад "Звёздочка"</v>
      </c>
      <c r="B6" s="15">
        <f>(('Данные для ввода на bus.gov.ru'!AN5/'Данные для ввода на bus.gov.ru'!AO5)*100)*0.4</f>
        <v>39.509202453987733</v>
      </c>
      <c r="C6" s="14">
        <f>(('Данные для ввода на bus.gov.ru'!AQ5/'Данные для ввода на bus.gov.ru'!AR5)*100)*0.4</f>
        <v>39.018404907975466</v>
      </c>
      <c r="D6" s="15">
        <f>(('Данные для ввода на bus.gov.ru'!AT5/'Данные для ввода на bus.gov.ru'!AU5)*100)*0.2</f>
        <v>19.411764705882355</v>
      </c>
      <c r="E6" s="15">
        <f t="shared" si="0"/>
        <v>97.93937206784554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 x14ac:dyDescent="0.2">
      <c r="A7" s="7" t="str">
        <f>'Данные для ввода на bus.gov.ru'!A6</f>
        <v>Детский сад "Колосок"</v>
      </c>
      <c r="B7" s="15">
        <f>(('Данные для ввода на bus.gov.ru'!AN6/'Данные для ввода на bus.gov.ru'!AO6)*100)*0.4</f>
        <v>38.571428571428577</v>
      </c>
      <c r="C7" s="14">
        <f>(('Данные для ввода на bus.gov.ru'!AQ6/'Данные для ввода на bus.gov.ru'!AR6)*100)*0.4</f>
        <v>38.214285714285715</v>
      </c>
      <c r="D7" s="15">
        <f>(('Данные для ввода на bus.gov.ru'!AT6/'Данные для ввода на bus.gov.ru'!AU6)*100)*0.2</f>
        <v>19.718309859154932</v>
      </c>
      <c r="E7" s="15">
        <f t="shared" si="0"/>
        <v>96.50402414486922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 x14ac:dyDescent="0.2">
      <c r="A8" s="7" t="str">
        <f>'Данные для ввода на bus.gov.ru'!A7</f>
        <v>Детский сад "Солнышко"</v>
      </c>
      <c r="B8" s="15">
        <f>(('Данные для ввода на bus.gov.ru'!AN7/'Данные для ввода на bus.gov.ru'!AO7)*100)*0.4</f>
        <v>39.111111111111114</v>
      </c>
      <c r="C8" s="14">
        <f>(('Данные для ввода на bus.gov.ru'!AQ7/'Данные для ввода на bus.gov.ru'!AR7)*100)*0.4</f>
        <v>39.111111111111114</v>
      </c>
      <c r="D8" s="15">
        <f>(('Данные для ввода на bus.gov.ru'!AT7/'Данные для ввода на bus.gov.ru'!AU7)*100)*0.2</f>
        <v>19.310344827586206</v>
      </c>
      <c r="E8" s="15">
        <f t="shared" si="0"/>
        <v>97.532567049808435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 x14ac:dyDescent="0.2">
      <c r="A9" s="7" t="str">
        <f>'Данные для ввода на bus.gov.ru'!A8</f>
        <v>Детский сад-ясли "Орлёнок"</v>
      </c>
      <c r="B9" s="15">
        <f>(('Данные для ввода на bus.gov.ru'!AN8/'Данные для ввода на bus.gov.ru'!AO8)*100)*0.4</f>
        <v>40</v>
      </c>
      <c r="C9" s="14">
        <f>(('Данные для ввода на bus.gov.ru'!AQ8/'Данные для ввода на bus.gov.ru'!AR8)*100)*0.4</f>
        <v>39.200000000000003</v>
      </c>
      <c r="D9" s="15">
        <f>(('Данные для ввода на bus.gov.ru'!AT8/'Данные для ввода на bus.gov.ru'!AU8)*100)*0.2</f>
        <v>20</v>
      </c>
      <c r="E9" s="15">
        <f t="shared" si="0"/>
        <v>99.2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 x14ac:dyDescent="0.2">
      <c r="A10" s="7" t="str">
        <f>'Данные для ввода на bus.gov.ru'!A9</f>
        <v>Зареченская классическая гимназия</v>
      </c>
      <c r="B10" s="15">
        <f>(('Данные для ввода на bus.gov.ru'!AN9/'Данные для ввода на bus.gov.ru'!AO9)*100)*0.4</f>
        <v>36.111111111111114</v>
      </c>
      <c r="C10" s="14">
        <f>(('Данные для ввода на bus.gov.ru'!AQ9/'Данные для ввода на bus.gov.ru'!AR9)*100)*0.4</f>
        <v>37.314814814814817</v>
      </c>
      <c r="D10" s="15">
        <f>(('Данные для ввода на bus.gov.ru'!AT9/'Данные для ввода на bus.gov.ru'!AU9)*100)*0.2</f>
        <v>19.442508710801395</v>
      </c>
      <c r="E10" s="15">
        <f t="shared" si="0"/>
        <v>92.868434636727315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 x14ac:dyDescent="0.2">
      <c r="A11" s="7" t="str">
        <f>'Данные для ввода на bus.gov.ru'!A10</f>
        <v>Зареченская средняя общеобразовательная школа №2</v>
      </c>
      <c r="B11" s="15">
        <f>(('Данные для ввода на bus.gov.ru'!AN10/'Данные для ввода на bus.gov.ru'!AO10)*100)*0.4</f>
        <v>35.849056603773583</v>
      </c>
      <c r="C11" s="14">
        <f>(('Данные для ввода на bus.gov.ru'!AQ10/'Данные для ввода на bus.gov.ru'!AR10)*100)*0.4</f>
        <v>36.60377358490566</v>
      </c>
      <c r="D11" s="15">
        <f>(('Данные для ввода на bus.gov.ru'!AT10/'Данные для ввода на bus.gov.ru'!AU10)*100)*0.2</f>
        <v>19.029126213592232</v>
      </c>
      <c r="E11" s="15">
        <f t="shared" si="0"/>
        <v>91.481956402271479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 x14ac:dyDescent="0.2">
      <c r="A12" s="7" t="str">
        <f>'Данные для ввода на bus.gov.ru'!A11</f>
        <v>Кирсановская средняя общеобразовательная школа</v>
      </c>
      <c r="B12" s="15">
        <f>(('Данные для ввода на bus.gov.ru'!AN11/'Данные для ввода на bus.gov.ru'!AO11)*100)*0.4</f>
        <v>40</v>
      </c>
      <c r="C12" s="14">
        <f>(('Данные для ввода на bus.gov.ru'!AQ11/'Данные для ввода на bus.gov.ru'!AR11)*100)*0.4</f>
        <v>40</v>
      </c>
      <c r="D12" s="15">
        <f>(('Данные для ввода на bus.gov.ru'!AT11/'Данные для ввода на bus.gov.ru'!AU11)*100)*0.2</f>
        <v>18.94736842105263</v>
      </c>
      <c r="E12" s="15">
        <f t="shared" si="0"/>
        <v>98.94736842105263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 x14ac:dyDescent="0.2">
      <c r="A13" s="7" t="str">
        <f>'Данные для ввода на bus.gov.ru'!A12</f>
        <v>Медведская основная общеобразовательная школа</v>
      </c>
      <c r="B13" s="15">
        <f>(('Данные для ввода на bus.gov.ru'!AN12/'Данные для ввода на bus.gov.ru'!AO12)*100)*0.4</f>
        <v>37.714285714285715</v>
      </c>
      <c r="C13" s="14">
        <f>(('Данные для ввода на bus.gov.ru'!AQ12/'Данные для ввода на bus.gov.ru'!AR12)*100)*0.4</f>
        <v>36.571428571428577</v>
      </c>
      <c r="D13" s="15">
        <f>(('Данные для ввода на bus.gov.ru'!AT12/'Данные для ввода на bus.gov.ru'!AU12)*100)*0.2</f>
        <v>18.400000000000002</v>
      </c>
      <c r="E13" s="15">
        <f t="shared" si="0"/>
        <v>92.685714285714297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 x14ac:dyDescent="0.2">
      <c r="A14" s="7" t="str">
        <f>'Данные для ввода на bus.gov.ru'!A13</f>
        <v>Павло-Антоновская основная общеобразовательная школа</v>
      </c>
      <c r="B14" s="15">
        <f>(('Данные для ввода на bus.gov.ru'!AN13/'Данные для ввода на bus.gov.ru'!AO13)*100)*0.4</f>
        <v>38.518518518518519</v>
      </c>
      <c r="C14" s="14">
        <f>(('Данные для ввода на bus.gov.ru'!AQ13/'Данные для ввода на bus.gov.ru'!AR13)*100)*0.4</f>
        <v>38.518518518518519</v>
      </c>
      <c r="D14" s="15">
        <f>(('Данные для ввода на bus.gov.ru'!AT13/'Данные для ввода на bus.gov.ru'!AU13)*100)*0.2</f>
        <v>20</v>
      </c>
      <c r="E14" s="15">
        <f t="shared" si="0"/>
        <v>97.037037037037038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 x14ac:dyDescent="0.2">
      <c r="A15" s="7" t="str">
        <f>'Данные для ввода на bus.gov.ru'!A14</f>
        <v>Погроминская средняя общеобразовательная школа</v>
      </c>
      <c r="B15" s="15">
        <f>(('Данные для ввода на bus.gov.ru'!AN14/'Данные для ввода на bus.gov.ru'!AO14)*100)*0.4</f>
        <v>35</v>
      </c>
      <c r="C15" s="14">
        <f>(('Данные для ввода на bus.gov.ru'!AQ14/'Данные для ввода на bus.gov.ru'!AR14)*100)*0.4</f>
        <v>35.555555555555557</v>
      </c>
      <c r="D15" s="15">
        <f>(('Данные для ввода на bus.gov.ru'!AT14/'Данные для ввода на bus.gov.ru'!AU14)*100)*0.2</f>
        <v>19.148936170212767</v>
      </c>
      <c r="E15" s="15">
        <f t="shared" si="0"/>
        <v>89.704491725768321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7" customFormat="1" ht="12.75" customHeight="1" x14ac:dyDescent="0.2">
      <c r="A16" s="7" t="str">
        <f>'Данные для ввода на bus.gov.ru'!A15</f>
        <v>Пристанционная основная общеобразовательная школа</v>
      </c>
      <c r="B16" s="15">
        <f>(('Данные для ввода на bus.gov.ru'!AN15/'Данные для ввода на bus.gov.ru'!AO15)*100)*0.4</f>
        <v>37.310924369747902</v>
      </c>
      <c r="C16" s="14">
        <f>(('Данные для ввода на bus.gov.ru'!AQ15/'Данные для ввода на bus.gov.ru'!AR15)*100)*0.4</f>
        <v>38.991596638655466</v>
      </c>
      <c r="D16" s="15">
        <f>(('Данные для ввода на bus.gov.ru'!AT15/'Данные для ввода на bus.gov.ru'!AU15)*100)*0.2</f>
        <v>20</v>
      </c>
      <c r="E16" s="15">
        <f t="shared" si="0"/>
        <v>96.302521008403374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7" customFormat="1" ht="12.75" customHeight="1" x14ac:dyDescent="0.2">
      <c r="A17" s="7" t="str">
        <f>'Данные для ввода на bus.gov.ru'!A16</f>
        <v>Свердловская средняя общеобразовательная школа</v>
      </c>
      <c r="B17" s="15">
        <f>(('Данные для ввода на bus.gov.ru'!AN16/'Данные для ввода на bus.gov.ru'!AO16)*100)*0.4</f>
        <v>35.897435897435905</v>
      </c>
      <c r="C17" s="14">
        <f>(('Данные для ввода на bus.gov.ru'!AQ16/'Данные для ввода на bus.gov.ru'!AR16)*100)*0.4</f>
        <v>36.923076923076927</v>
      </c>
      <c r="D17" s="15">
        <f>(('Данные для ввода на bus.gov.ru'!AT16/'Данные для ввода на bus.gov.ru'!AU16)*100)*0.2</f>
        <v>20</v>
      </c>
      <c r="E17" s="15">
        <f t="shared" si="0"/>
        <v>92.820512820512832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7" customFormat="1" ht="12.75" customHeight="1" x14ac:dyDescent="0.2">
      <c r="A18" s="7" t="str">
        <f>'Данные для ввода на bus.gov.ru'!A17</f>
        <v>Суворовская средняя общеобразовательная школа</v>
      </c>
      <c r="B18" s="15">
        <f>(('Данные для ввода на bus.gov.ru'!AN17/'Данные для ввода на bus.gov.ru'!AO17)*100)*0.4</f>
        <v>35.38461538461538</v>
      </c>
      <c r="C18" s="14">
        <f>(('Данные для ввода на bus.gov.ru'!AQ17/'Данные для ввода на bus.gov.ru'!AR17)*100)*0.4</f>
        <v>36.153846153846153</v>
      </c>
      <c r="D18" s="15">
        <f>(('Данные для ввода на bus.gov.ru'!AT17/'Данные для ввода на bus.gov.ru'!AU17)*100)*0.2</f>
        <v>19.43661971830986</v>
      </c>
      <c r="E18" s="15">
        <f t="shared" si="0"/>
        <v>90.975081256771389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7" customFormat="1" ht="12.75" customHeight="1" x14ac:dyDescent="0.2">
      <c r="A19" s="7" t="str">
        <f>'Данные для ввода на bus.gov.ru'!A18</f>
        <v>Тоцкая Детско-юношеская спортивная школа</v>
      </c>
      <c r="B19" s="15">
        <f>(('Данные для ввода на bus.gov.ru'!AN18/'Данные для ввода на bus.gov.ru'!AO18)*100)*0.4</f>
        <v>38.545454545454547</v>
      </c>
      <c r="C19" s="14">
        <f>(('Данные для ввода на bus.gov.ru'!AQ18/'Данные для ввода на bus.gov.ru'!AR18)*100)*0.4</f>
        <v>38.690909090909095</v>
      </c>
      <c r="D19" s="15">
        <f>(('Данные для ввода на bus.gov.ru'!AT18/'Данные для ввода на bus.gov.ru'!AU18)*100)*0.2</f>
        <v>19.895833333333332</v>
      </c>
      <c r="E19" s="15">
        <f t="shared" si="0"/>
        <v>97.132196969696977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7" customFormat="1" ht="12.75" customHeight="1" x14ac:dyDescent="0.2">
      <c r="A20" s="7" t="str">
        <f>'Данные для ввода на bus.gov.ru'!A19</f>
        <v>Тоцкая средняя общеобразовательная школа им. А.К. Стерелюхина</v>
      </c>
      <c r="B20" s="15">
        <f>(('Данные для ввода на bus.gov.ru'!AN19/'Данные для ввода на bus.gov.ru'!AO19)*100)*0.4</f>
        <v>34.216867469879517</v>
      </c>
      <c r="C20" s="14">
        <f>(('Данные для ввода на bus.gov.ru'!AQ19/'Данные для ввода на bus.gov.ru'!AR19)*100)*0.4</f>
        <v>37.349397590361448</v>
      </c>
      <c r="D20" s="15">
        <f>(('Данные для ввода на bus.gov.ru'!AT19/'Данные для ввода на bus.gov.ru'!AU19)*100)*0.2</f>
        <v>19.5</v>
      </c>
      <c r="E20" s="15">
        <f t="shared" si="0"/>
        <v>91.066265060240966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7" customFormat="1" ht="12.75" customHeight="1" x14ac:dyDescent="0.2">
      <c r="A21" s="7" t="str">
        <f>'Данные для ввода на bus.gov.ru'!A20</f>
        <v>Тоцкий Дом детского творчества</v>
      </c>
      <c r="B21" s="15">
        <f>(('Данные для ввода на bus.gov.ru'!AN20/'Данные для ввода на bus.gov.ru'!AO20)*100)*0.4</f>
        <v>39.5417348608838</v>
      </c>
      <c r="C21" s="14">
        <f>(('Данные для ввода на bus.gov.ru'!AQ20/'Данные для ввода на bus.gov.ru'!AR20)*100)*0.4</f>
        <v>39.607201309328971</v>
      </c>
      <c r="D21" s="15">
        <f>(('Данные для ввода на bus.gov.ru'!AT20/'Данные для ввода на bus.gov.ru'!AU20)*100)*0.2</f>
        <v>19.958847736625515</v>
      </c>
      <c r="E21" s="15">
        <f t="shared" si="0"/>
        <v>99.107783906838293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621"/>
  <sheetViews>
    <sheetView workbookViewId="0">
      <selection activeCell="E45" sqref="E45"/>
    </sheetView>
  </sheetViews>
  <sheetFormatPr defaultColWidth="14.42578125" defaultRowHeight="15" customHeight="1" x14ac:dyDescent="0.2"/>
  <cols>
    <col min="1" max="1" width="78.7109375" style="27" customWidth="1"/>
    <col min="2" max="16384" width="14.42578125" style="4"/>
  </cols>
  <sheetData>
    <row r="1" spans="1:26" ht="113.25" customHeight="1" x14ac:dyDescent="0.2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7" t="str">
        <f>'Данные для ввода на bus.gov.ru'!A2</f>
        <v>Богдановская средняя общеобразовательная школа</v>
      </c>
      <c r="B3" s="15">
        <f>(('Данные для ввода на bus.gov.ru'!AW2/'Данные для ввода на bus.gov.ru'!AX2)*100)*0.3</f>
        <v>30</v>
      </c>
      <c r="C3" s="15">
        <f>(('Данные для ввода на bus.gov.ru'!AZ2/'Данные для ввода на bus.gov.ru'!BA2)*100)*0.2</f>
        <v>19.677419354838712</v>
      </c>
      <c r="D3" s="15">
        <f>(('Данные для ввода на bus.gov.ru'!BC2/'Данные для ввода на bus.gov.ru'!BD2)*100)*0.5</f>
        <v>49.193548387096776</v>
      </c>
      <c r="E3" s="15">
        <f t="shared" ref="E3:E21" si="0">B3+C3+D3</f>
        <v>98.870967741935488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" t="str">
        <f>'Данные для ввода на bus.gov.ru'!A3</f>
        <v>Верхне-Бузулукская основная общеобразовательная школа им. И.К. Медведева</v>
      </c>
      <c r="B4" s="15">
        <f>(('Данные для ввода на bus.gov.ru'!AW3/'Данные для ввода на bus.gov.ru'!AX3)*100)*0.3</f>
        <v>30</v>
      </c>
      <c r="C4" s="15">
        <f>(('Данные для ввода на bus.gov.ru'!AZ3/'Данные для ввода на bus.gov.ru'!BA3)*100)*0.2</f>
        <v>20</v>
      </c>
      <c r="D4" s="15">
        <f>(('Данные для ввода на bus.gov.ru'!BC3/'Данные для ввода на bus.gov.ru'!BD3)*100)*0.5</f>
        <v>46.875</v>
      </c>
      <c r="E4" s="15">
        <f t="shared" si="0"/>
        <v>96.875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7" t="str">
        <f>'Данные для ввода на bus.gov.ru'!A4</f>
        <v>Детский сад "Василек"</v>
      </c>
      <c r="B5" s="15">
        <f>(('Данные для ввода на bus.gov.ru'!AW4/'Данные для ввода на bus.gov.ru'!AX4)*100)*0.3</f>
        <v>29.154929577464788</v>
      </c>
      <c r="C5" s="15">
        <f>(('Данные для ввода на bus.gov.ru'!AZ4/'Данные для ввода на bus.gov.ru'!BA4)*100)*0.2</f>
        <v>19.718309859154932</v>
      </c>
      <c r="D5" s="15">
        <f>(('Данные для ввода на bus.gov.ru'!BC4/'Данные для ввода на bus.gov.ru'!BD4)*100)*0.5</f>
        <v>47.887323943661968</v>
      </c>
      <c r="E5" s="15">
        <f t="shared" si="0"/>
        <v>96.760563380281695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tr">
        <f>'Данные для ввода на bus.gov.ru'!A5</f>
        <v>Детский сад "Звёздочка"</v>
      </c>
      <c r="B6" s="15">
        <f>(('Данные для ввода на bus.gov.ru'!AW5/'Данные для ввода на bus.gov.ru'!AX5)*100)*0.3</f>
        <v>28.895705521472394</v>
      </c>
      <c r="C6" s="15">
        <f>(('Данные для ввода на bus.gov.ru'!AZ5/'Данные для ввода на bus.gov.ru'!BA5)*100)*0.2</f>
        <v>18.404907975460123</v>
      </c>
      <c r="D6" s="15">
        <f>(('Данные для ввода на bus.gov.ru'!BC5/'Данные для ввода на bus.gov.ru'!BD5)*100)*0.5</f>
        <v>47.852760736196323</v>
      </c>
      <c r="E6" s="15">
        <f t="shared" si="0"/>
        <v>95.153374233128829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tr">
        <f>'Данные для ввода на bus.gov.ru'!A6</f>
        <v>Детский сад "Колосок"</v>
      </c>
      <c r="B7" s="15">
        <f>(('Данные для ввода на bus.gov.ru'!AW6/'Данные для ввода на bus.gov.ru'!AX6)*100)*0.3</f>
        <v>29.196428571428569</v>
      </c>
      <c r="C7" s="15">
        <f>(('Данные для ввода на bus.gov.ru'!AZ6/'Данные для ввода на bus.gov.ru'!BA6)*100)*0.2</f>
        <v>19.107142857142858</v>
      </c>
      <c r="D7" s="15">
        <f>(('Данные для ввода на bus.gov.ru'!BC6/'Данные для ввода на bus.gov.ru'!BD6)*100)*0.5</f>
        <v>47.767857142857146</v>
      </c>
      <c r="E7" s="15">
        <f t="shared" si="0"/>
        <v>96.071428571428584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tr">
        <f>'Данные для ввода на bus.gov.ru'!A7</f>
        <v>Детский сад "Солнышко"</v>
      </c>
      <c r="B8" s="15">
        <f>(('Данные для ввода на bus.gov.ru'!AW7/'Данные для ввода на bus.gov.ru'!AX7)*100)*0.3</f>
        <v>29.333333333333329</v>
      </c>
      <c r="C8" s="15">
        <f>(('Данные для ввода на bus.gov.ru'!AZ7/'Данные для ввода на bus.gov.ru'!BA7)*100)*0.2</f>
        <v>18.666666666666668</v>
      </c>
      <c r="D8" s="15">
        <f>(('Данные для ввода на bus.gov.ru'!BC7/'Данные для ввода на bus.gov.ru'!BD7)*100)*0.5</f>
        <v>47.777777777777779</v>
      </c>
      <c r="E8" s="15">
        <f t="shared" si="0"/>
        <v>95.777777777777771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tr">
        <f>'Данные для ввода на bus.gov.ru'!A8</f>
        <v>Детский сад-ясли "Орлёнок"</v>
      </c>
      <c r="B9" s="15">
        <f>(('Данные для ввода на bus.gov.ru'!AW8/'Данные для ввода на bus.gov.ru'!AX8)*100)*0.3</f>
        <v>30</v>
      </c>
      <c r="C9" s="15">
        <f>(('Данные для ввода на bus.gov.ru'!AZ8/'Данные для ввода на bus.gov.ru'!BA8)*100)*0.2</f>
        <v>20</v>
      </c>
      <c r="D9" s="15">
        <f>(('Данные для ввода на bus.gov.ru'!BC8/'Данные для ввода на bus.gov.ru'!BD8)*100)*0.5</f>
        <v>50</v>
      </c>
      <c r="E9" s="15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7" t="str">
        <f>'Данные для ввода на bus.gov.ru'!A9</f>
        <v>Зареченская классическая гимназия</v>
      </c>
      <c r="B10" s="15">
        <f>(('Данные для ввода на bus.gov.ru'!AW9/'Данные для ввода на bus.gov.ru'!AX9)*100)*0.3</f>
        <v>27.430555555555557</v>
      </c>
      <c r="C10" s="15">
        <f>(('Данные для ввода на bus.gov.ru'!AZ9/'Данные для ввода на bus.gov.ru'!BA9)*100)*0.2</f>
        <v>18.888888888888889</v>
      </c>
      <c r="D10" s="15">
        <f>(('Данные для ввода на bus.gov.ru'!BC9/'Данные для ввода на bus.gov.ru'!BD9)*100)*0.5</f>
        <v>47.337962962962962</v>
      </c>
      <c r="E10" s="15">
        <f t="shared" si="0"/>
        <v>93.657407407407405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7" t="str">
        <f>'Данные для ввода на bus.gov.ru'!A10</f>
        <v>Зареченская средняя общеобразовательная школа №2</v>
      </c>
      <c r="B11" s="15">
        <f>(('Данные для ввода на bus.gov.ru'!AW10/'Данные для ввода на bus.gov.ru'!AX10)*100)*0.3</f>
        <v>26.60377358490566</v>
      </c>
      <c r="C11" s="15">
        <f>(('Данные для ввода на bus.gov.ru'!AZ10/'Данные для ввода на bus.gov.ru'!BA10)*100)*0.2</f>
        <v>18.427672955974842</v>
      </c>
      <c r="D11" s="15">
        <f>(('Данные для ввода на bus.gov.ru'!BC10/'Данные для ввода на bus.gov.ru'!BD10)*100)*0.5</f>
        <v>46.698113207547173</v>
      </c>
      <c r="E11" s="15">
        <f t="shared" si="0"/>
        <v>91.729559748427675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7" t="str">
        <f>'Данные для ввода на bus.gov.ru'!A11</f>
        <v>Кирсановская средняя общеобразовательная школа</v>
      </c>
      <c r="B12" s="15">
        <f>(('Данные для ввода на bus.gov.ru'!AW11/'Данные для ввода на bus.gov.ru'!AX11)*100)*0.3</f>
        <v>28.695652173913043</v>
      </c>
      <c r="C12" s="15">
        <f>(('Данные для ввода на bus.gov.ru'!AZ11/'Данные для ввода на bus.gov.ru'!BA11)*100)*0.2</f>
        <v>19.130434782608699</v>
      </c>
      <c r="D12" s="15">
        <f>(('Данные для ввода на bus.gov.ru'!BC11/'Данные для ввода на bus.gov.ru'!BD11)*100)*0.5</f>
        <v>50</v>
      </c>
      <c r="E12" s="15">
        <f t="shared" si="0"/>
        <v>97.826086956521749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7" t="str">
        <f>'Данные для ввода на bus.gov.ru'!A12</f>
        <v>Медведская основная общеобразовательная школа</v>
      </c>
      <c r="B13" s="15">
        <f>(('Данные для ввода на bus.gov.ru'!AW12/'Данные для ввода на bus.gov.ru'!AX12)*100)*0.3</f>
        <v>29.142857142857139</v>
      </c>
      <c r="C13" s="15">
        <f>(('Данные для ввода на bus.gov.ru'!AZ12/'Данные для ввода на bus.gov.ru'!BA12)*100)*0.2</f>
        <v>19.428571428571431</v>
      </c>
      <c r="D13" s="15">
        <f>(('Данные для ввода на bus.gov.ru'!BC12/'Данные для ввода на bus.gov.ru'!BD12)*100)*0.5</f>
        <v>48.571428571428569</v>
      </c>
      <c r="E13" s="15">
        <f t="shared" si="0"/>
        <v>97.142857142857139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7" t="str">
        <f>'Данные для ввода на bus.gov.ru'!A13</f>
        <v>Павло-Антоновская основная общеобразовательная школа</v>
      </c>
      <c r="B14" s="15">
        <f>(('Данные для ввода на bus.gov.ru'!AW13/'Данные для ввода на bus.gov.ru'!AX13)*100)*0.3</f>
        <v>28.888888888888886</v>
      </c>
      <c r="C14" s="15">
        <f>(('Данные для ввода на bus.gov.ru'!AZ13/'Данные для ввода на bus.gov.ru'!BA13)*100)*0.2</f>
        <v>19.25925925925926</v>
      </c>
      <c r="D14" s="15">
        <f>(('Данные для ввода на bus.gov.ru'!BC13/'Данные для ввода на bus.gov.ru'!BD13)*100)*0.5</f>
        <v>48.148148148148145</v>
      </c>
      <c r="E14" s="15">
        <f t="shared" si="0"/>
        <v>96.296296296296291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tr">
        <f>'Данные для ввода на bus.gov.ru'!A14</f>
        <v>Погроминская средняя общеобразовательная школа</v>
      </c>
      <c r="B15" s="15">
        <f>(('Данные для ввода на bus.gov.ru'!AW14/'Данные для ввода на bus.gov.ru'!AX14)*100)*0.3</f>
        <v>26.25</v>
      </c>
      <c r="C15" s="15">
        <f>(('Данные для ввода на bus.gov.ru'!AZ14/'Данные для ввода на bus.gov.ru'!BA14)*100)*0.2</f>
        <v>16.944444444444443</v>
      </c>
      <c r="D15" s="15">
        <f>(('Данные для ввода на bus.gov.ru'!BC14/'Данные для ввода на bus.gov.ru'!BD14)*100)*0.5</f>
        <v>42.361111111111107</v>
      </c>
      <c r="E15" s="15">
        <f t="shared" si="0"/>
        <v>85.555555555555543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7" t="str">
        <f>'Данные для ввода на bus.gov.ru'!A15</f>
        <v>Пристанционная основная общеобразовательная школа</v>
      </c>
      <c r="B16" s="15">
        <f>(('Данные для ввода на bus.gov.ru'!AW15/'Данные для ввода на bus.gov.ru'!AX15)*100)*0.3</f>
        <v>26.722689075630253</v>
      </c>
      <c r="C16" s="15">
        <f>(('Данные для ввода на bus.gov.ru'!AZ15/'Данные для ввода на bus.gov.ru'!BA15)*100)*0.2</f>
        <v>19.159663865546218</v>
      </c>
      <c r="D16" s="15">
        <f>(('Данные для ввода на bus.gov.ru'!BC15/'Данные для ввода на bus.gov.ru'!BD15)*100)*0.5</f>
        <v>47.899159663865547</v>
      </c>
      <c r="E16" s="15">
        <f t="shared" si="0"/>
        <v>93.781512605042025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7" t="str">
        <f>'Данные для ввода на bus.gov.ru'!A16</f>
        <v>Свердловская средняя общеобразовательная школа</v>
      </c>
      <c r="B17" s="15">
        <f>(('Данные для ввода на bus.gov.ru'!AW16/'Данные для ввода на bus.gov.ru'!AX16)*100)*0.3</f>
        <v>28.461538461538456</v>
      </c>
      <c r="C17" s="15">
        <f>(('Данные для ввода на bus.gov.ru'!AZ16/'Данные для ввода на bus.gov.ru'!BA16)*100)*0.2</f>
        <v>18.461538461538463</v>
      </c>
      <c r="D17" s="15">
        <f>(('Данные для ввода на bus.gov.ru'!BC16/'Данные для ввода на bus.gov.ru'!BD16)*100)*0.5</f>
        <v>47.435897435897431</v>
      </c>
      <c r="E17" s="15">
        <f t="shared" si="0"/>
        <v>94.358974358974351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7" t="str">
        <f>'Данные для ввода на bus.gov.ru'!A17</f>
        <v>Суворовская средняя общеобразовательная школа</v>
      </c>
      <c r="B18" s="15">
        <f>(('Данные для ввода на bus.gov.ru'!AW17/'Данные для ввода на bus.gov.ru'!AX17)*100)*0.3</f>
        <v>26.538461538461537</v>
      </c>
      <c r="C18" s="15">
        <f>(('Данные для ввода на bus.gov.ru'!AZ17/'Данные для ввода на bus.gov.ru'!BA17)*100)*0.2</f>
        <v>18.846153846153847</v>
      </c>
      <c r="D18" s="15">
        <f>(('Данные для ввода на bus.gov.ru'!BC17/'Данные для ввода на bus.gov.ru'!BD17)*100)*0.5</f>
        <v>46.634615384615387</v>
      </c>
      <c r="E18" s="15">
        <f t="shared" si="0"/>
        <v>92.019230769230774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7" t="str">
        <f>'Данные для ввода на bus.gov.ru'!A18</f>
        <v>Тоцкая Детско-юношеская спортивная школа</v>
      </c>
      <c r="B19" s="15">
        <f>(('Данные для ввода на bus.gov.ru'!AW18/'Данные для ввода на bus.gov.ru'!AX18)*100)*0.3</f>
        <v>29.345454545454544</v>
      </c>
      <c r="C19" s="15">
        <f>(('Данные для ввода на bus.gov.ru'!AZ18/'Данные для ввода на bus.gov.ru'!BA18)*100)*0.2</f>
        <v>19.127272727272729</v>
      </c>
      <c r="D19" s="15">
        <f>(('Данные для ввода на bus.gov.ru'!BC18/'Данные для ввода на bus.gov.ru'!BD18)*100)*0.5</f>
        <v>48.545454545454547</v>
      </c>
      <c r="E19" s="15">
        <f t="shared" si="0"/>
        <v>97.018181818181816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7" t="str">
        <f>'Данные для ввода на bus.gov.ru'!A19</f>
        <v>Тоцкая средняя общеобразовательная школа им. А.К. Стерелюхина</v>
      </c>
      <c r="B20" s="15">
        <f>(('Данные для ввода на bus.gov.ru'!AW19/'Данные для ввода на bus.gov.ru'!AX19)*100)*0.3</f>
        <v>27.243975903614459</v>
      </c>
      <c r="C20" s="15">
        <f>(('Данные для ввода на bus.gov.ru'!AZ19/'Данные для ввода на bus.gov.ru'!BA19)*100)*0.2</f>
        <v>18.373493975903614</v>
      </c>
      <c r="D20" s="15">
        <f>(('Данные для ввода на bus.gov.ru'!BC19/'Данные для ввода на bus.gov.ru'!BD19)*100)*0.5</f>
        <v>46.837349397590359</v>
      </c>
      <c r="E20" s="15">
        <f t="shared" si="0"/>
        <v>92.454819277108427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7" t="str">
        <f>'Данные для ввода на bus.gov.ru'!A20</f>
        <v>Тоцкий Дом детского творчества</v>
      </c>
      <c r="B21" s="15">
        <f>(('Данные для ввода на bus.gov.ru'!AW20/'Данные для ввода на bus.gov.ru'!AX20)*100)*0.3</f>
        <v>29.705400981996725</v>
      </c>
      <c r="C21" s="15">
        <f>(('Данные для ввода на bus.gov.ru'!AZ20/'Данные для ввода на bus.gov.ru'!BA20)*100)*0.2</f>
        <v>19.869067103109657</v>
      </c>
      <c r="D21" s="15">
        <f>(('Данные для ввода на bus.gov.ru'!BC20/'Данные для ввода на bus.gov.ru'!BD20)*100)*0.5</f>
        <v>49.59083469721768</v>
      </c>
      <c r="E21" s="15">
        <f t="shared" si="0"/>
        <v>99.165302782324062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622"/>
  <sheetViews>
    <sheetView tabSelected="1" workbookViewId="0">
      <selection activeCell="A29" sqref="A29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 x14ac:dyDescent="0.2">
      <c r="A3" s="7" t="str">
        <f>'Критерий 1'!A3</f>
        <v>Богдановская средняя общеобразовательная школа</v>
      </c>
      <c r="B3" s="14">
        <f>'Критерий 1'!E3</f>
        <v>95.666666666666657</v>
      </c>
      <c r="C3" s="14">
        <f>'Критерий 2'!D3</f>
        <v>99.193548387096769</v>
      </c>
      <c r="D3" s="14">
        <f>'Критерий 3'!E3</f>
        <v>72</v>
      </c>
      <c r="E3" s="14">
        <f>'Критерий 4'!E3</f>
        <v>100</v>
      </c>
      <c r="F3" s="14">
        <f>'Критерий 5'!E3</f>
        <v>98.870967741935488</v>
      </c>
      <c r="G3" s="14">
        <f t="shared" ref="G3:G21" si="0">AVERAGE(B3:F3)</f>
        <v>93.146236559139794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 x14ac:dyDescent="0.2">
      <c r="A4" s="7" t="str">
        <f>'Критерий 1'!A4</f>
        <v>Верхне-Бузулукская основная общеобразовательная школа им. И.К. Медведева</v>
      </c>
      <c r="B4" s="14">
        <f>'Критерий 1'!E4</f>
        <v>98.333333333333329</v>
      </c>
      <c r="C4" s="14">
        <f>'Критерий 2'!D4</f>
        <v>96.875</v>
      </c>
      <c r="D4" s="14">
        <f>'Критерий 3'!E4</f>
        <v>88</v>
      </c>
      <c r="E4" s="14">
        <f>'Критерий 4'!E4</f>
        <v>95</v>
      </c>
      <c r="F4" s="14">
        <f>'Критерий 5'!E4</f>
        <v>96.875</v>
      </c>
      <c r="G4" s="14">
        <f t="shared" si="0"/>
        <v>95.016666666666666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 x14ac:dyDescent="0.2">
      <c r="A5" s="7" t="str">
        <f>'Критерий 1'!A5</f>
        <v>Детский сад "Василек"</v>
      </c>
      <c r="B5" s="14">
        <f>'Критерий 1'!E5</f>
        <v>98.019801980198025</v>
      </c>
      <c r="C5" s="14">
        <f>'Критерий 2'!D5</f>
        <v>98.591549295774655</v>
      </c>
      <c r="D5" s="14">
        <f>'Критерий 3'!E5</f>
        <v>72</v>
      </c>
      <c r="E5" s="14">
        <f>'Критерий 4'!E5</f>
        <v>98.309859154929583</v>
      </c>
      <c r="F5" s="14">
        <f>'Критерий 5'!E5</f>
        <v>96.760563380281695</v>
      </c>
      <c r="G5" s="14">
        <f t="shared" si="0"/>
        <v>92.736354762236786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 x14ac:dyDescent="0.2">
      <c r="A6" s="7" t="str">
        <f>'Критерий 1'!A6</f>
        <v>Детский сад "Звёздочка"</v>
      </c>
      <c r="B6" s="14">
        <f>'Критерий 1'!E6</f>
        <v>98.7434554973822</v>
      </c>
      <c r="C6" s="14">
        <f>'Критерий 2'!D6</f>
        <v>96.319018404907979</v>
      </c>
      <c r="D6" s="14">
        <f>'Критерий 3'!E6</f>
        <v>80</v>
      </c>
      <c r="E6" s="14">
        <f>'Критерий 4'!E6</f>
        <v>97.93937206784554</v>
      </c>
      <c r="F6" s="14">
        <f>'Критерий 5'!E6</f>
        <v>95.153374233128829</v>
      </c>
      <c r="G6" s="14">
        <f t="shared" si="0"/>
        <v>93.63104404065291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 x14ac:dyDescent="0.2">
      <c r="A7" s="7" t="str">
        <f>'Критерий 1'!A7</f>
        <v>Детский сад "Колосок"</v>
      </c>
      <c r="B7" s="14">
        <f>'Критерий 1'!E7</f>
        <v>95.796992481203006</v>
      </c>
      <c r="C7" s="14">
        <f>'Критерий 2'!D7</f>
        <v>97.321428571428569</v>
      </c>
      <c r="D7" s="14">
        <f>'Критерий 3'!E7</f>
        <v>80</v>
      </c>
      <c r="E7" s="14">
        <f>'Критерий 4'!E7</f>
        <v>96.50402414486922</v>
      </c>
      <c r="F7" s="14">
        <f>'Критерий 5'!E7</f>
        <v>96.071428571428584</v>
      </c>
      <c r="G7" s="14">
        <f t="shared" si="0"/>
        <v>93.138774753785881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 x14ac:dyDescent="0.2">
      <c r="A8" s="7" t="str">
        <f>'Критерий 1'!A8</f>
        <v>Детский сад "Солнышко"</v>
      </c>
      <c r="B8" s="14">
        <f>'Критерий 1'!E8</f>
        <v>98.709677419354847</v>
      </c>
      <c r="C8" s="14">
        <f>'Критерий 2'!D8</f>
        <v>96.666666666666657</v>
      </c>
      <c r="D8" s="14">
        <f>'Критерий 3'!E8</f>
        <v>80</v>
      </c>
      <c r="E8" s="14">
        <f>'Критерий 4'!E8</f>
        <v>97.532567049808435</v>
      </c>
      <c r="F8" s="14">
        <f>'Критерий 5'!E8</f>
        <v>95.777777777777771</v>
      </c>
      <c r="G8" s="14">
        <f t="shared" si="0"/>
        <v>93.737337782721539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 x14ac:dyDescent="0.2">
      <c r="A9" s="7" t="str">
        <f>'Критерий 1'!A9</f>
        <v>Детский сад-ясли "Орлёнок"</v>
      </c>
      <c r="B9" s="14">
        <f>'Критерий 1'!E9</f>
        <v>96.506172839506178</v>
      </c>
      <c r="C9" s="14">
        <f>'Критерий 2'!D9</f>
        <v>99</v>
      </c>
      <c r="D9" s="14">
        <f>'Критерий 3'!E9</f>
        <v>82</v>
      </c>
      <c r="E9" s="14">
        <f>'Критерий 4'!E9</f>
        <v>99.2</v>
      </c>
      <c r="F9" s="14">
        <f>'Критерий 5'!E9</f>
        <v>100</v>
      </c>
      <c r="G9" s="14">
        <f t="shared" si="0"/>
        <v>95.341234567901239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 x14ac:dyDescent="0.2">
      <c r="A10" s="7" t="str">
        <f>'Критерий 1'!A10</f>
        <v>Зареченская классическая гимназия</v>
      </c>
      <c r="B10" s="14">
        <f>'Критерий 1'!E10</f>
        <v>94.748592870544087</v>
      </c>
      <c r="C10" s="14">
        <f>'Критерий 2'!D10</f>
        <v>94.444444444444443</v>
      </c>
      <c r="D10" s="14">
        <f>'Критерий 3'!E10</f>
        <v>86.75</v>
      </c>
      <c r="E10" s="14">
        <f>'Критерий 4'!E10</f>
        <v>92.868434636727315</v>
      </c>
      <c r="F10" s="14">
        <f>'Критерий 5'!E10</f>
        <v>93.657407407407405</v>
      </c>
      <c r="G10" s="14">
        <f t="shared" si="0"/>
        <v>92.493775871824653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 x14ac:dyDescent="0.2">
      <c r="A11" s="7" t="str">
        <f>'Критерий 1'!A11</f>
        <v>Зареченская средняя общеобразовательная школа №2</v>
      </c>
      <c r="B11" s="14">
        <f>'Критерий 1'!E11</f>
        <v>94.656616415410383</v>
      </c>
      <c r="C11" s="14">
        <f>'Критерий 2'!D11</f>
        <v>92.452830188679243</v>
      </c>
      <c r="D11" s="14">
        <f>'Критерий 3'!E11</f>
        <v>81.07692307692308</v>
      </c>
      <c r="E11" s="14">
        <f>'Критерий 4'!E11</f>
        <v>91.481956402271479</v>
      </c>
      <c r="F11" s="14">
        <f>'Критерий 5'!E11</f>
        <v>91.729559748427675</v>
      </c>
      <c r="G11" s="14">
        <f t="shared" si="0"/>
        <v>90.279577166342364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 x14ac:dyDescent="0.2">
      <c r="A12" s="7" t="str">
        <f>'Критерий 1'!A12</f>
        <v>Кирсановская средняя общеобразовательная школа</v>
      </c>
      <c r="B12" s="14">
        <f>'Критерий 1'!E12</f>
        <v>89.333333333333343</v>
      </c>
      <c r="C12" s="14">
        <f>'Критерий 2'!D12</f>
        <v>95.65217391304347</v>
      </c>
      <c r="D12" s="14">
        <f>'Критерий 3'!E12</f>
        <v>80</v>
      </c>
      <c r="E12" s="14">
        <f>'Критерий 4'!E12</f>
        <v>98.94736842105263</v>
      </c>
      <c r="F12" s="14">
        <f>'Критерий 5'!E12</f>
        <v>97.826086956521749</v>
      </c>
      <c r="G12" s="14">
        <f t="shared" si="0"/>
        <v>92.351792524790241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 x14ac:dyDescent="0.2">
      <c r="A13" s="7" t="str">
        <f>'Критерий 1'!A13</f>
        <v>Медведская основная общеобразовательная школа</v>
      </c>
      <c r="B13" s="14">
        <f>'Критерий 1'!E13</f>
        <v>98.098039215686271</v>
      </c>
      <c r="C13" s="14">
        <f>'Критерий 2'!D13</f>
        <v>97.142857142857139</v>
      </c>
      <c r="D13" s="14">
        <f>'Критерий 3'!E13</f>
        <v>62.75</v>
      </c>
      <c r="E13" s="14">
        <f>'Критерий 4'!E13</f>
        <v>92.685714285714297</v>
      </c>
      <c r="F13" s="14">
        <f>'Критерий 5'!E13</f>
        <v>97.142857142857139</v>
      </c>
      <c r="G13" s="14">
        <f t="shared" si="0"/>
        <v>89.563893557422972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 x14ac:dyDescent="0.2">
      <c r="A14" s="7" t="str">
        <f>'Критерий 1'!A14</f>
        <v>Павло-Антоновская основная общеобразовательная школа</v>
      </c>
      <c r="B14" s="14">
        <f>'Критерий 1'!E14</f>
        <v>86</v>
      </c>
      <c r="C14" s="14">
        <f>'Критерий 2'!D14</f>
        <v>98.148148148148152</v>
      </c>
      <c r="D14" s="14">
        <f>'Критерий 3'!E14</f>
        <v>62</v>
      </c>
      <c r="E14" s="14">
        <f>'Критерий 4'!E14</f>
        <v>97.037037037037038</v>
      </c>
      <c r="F14" s="14">
        <f>'Критерий 5'!E14</f>
        <v>96.296296296296291</v>
      </c>
      <c r="G14" s="14">
        <f t="shared" si="0"/>
        <v>87.896296296296299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 x14ac:dyDescent="0.2">
      <c r="A15" s="7" t="str">
        <f>'Критерий 1'!A15</f>
        <v>Погроминская средняя общеобразовательная школа</v>
      </c>
      <c r="B15" s="14">
        <f>'Критерий 1'!E15</f>
        <v>92.492753623188406</v>
      </c>
      <c r="C15" s="14">
        <f>'Критерий 2'!D15</f>
        <v>90.277777777777771</v>
      </c>
      <c r="D15" s="14">
        <f>'Критерий 3'!E15</f>
        <v>60</v>
      </c>
      <c r="E15" s="14">
        <f>'Критерий 4'!E15</f>
        <v>89.704491725768321</v>
      </c>
      <c r="F15" s="14">
        <f>'Критерий 5'!E15</f>
        <v>85.555555555555543</v>
      </c>
      <c r="G15" s="14">
        <f t="shared" si="0"/>
        <v>83.606115736458008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7" customFormat="1" ht="12.75" customHeight="1" x14ac:dyDescent="0.2">
      <c r="A16" s="7" t="str">
        <f>'Критерий 1'!A16</f>
        <v>Пристанционная основная общеобразовательная школа</v>
      </c>
      <c r="B16" s="14">
        <f>'Критерий 1'!E16</f>
        <v>97.229540918163678</v>
      </c>
      <c r="C16" s="14">
        <f>'Критерий 2'!D16</f>
        <v>94.537815126050418</v>
      </c>
      <c r="D16" s="14">
        <f>'Критерий 3'!E16</f>
        <v>71</v>
      </c>
      <c r="E16" s="14">
        <f>'Критерий 4'!E16</f>
        <v>96.302521008403374</v>
      </c>
      <c r="F16" s="14">
        <f>'Критерий 5'!E16</f>
        <v>93.781512605042025</v>
      </c>
      <c r="G16" s="14">
        <f t="shared" si="0"/>
        <v>90.570277931531905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7" customFormat="1" ht="12.75" customHeight="1" x14ac:dyDescent="0.2">
      <c r="A17" s="7" t="str">
        <f>'Критерий 1'!A17</f>
        <v>Свердловская средняя общеобразовательная школа</v>
      </c>
      <c r="B17" s="14">
        <f>'Критерий 1'!E17</f>
        <v>95.298245614035096</v>
      </c>
      <c r="C17" s="14">
        <f>'Критерий 2'!D17</f>
        <v>97.435897435897431</v>
      </c>
      <c r="D17" s="14">
        <f>'Критерий 3'!E17</f>
        <v>72</v>
      </c>
      <c r="E17" s="14">
        <f>'Критерий 4'!E17</f>
        <v>92.820512820512832</v>
      </c>
      <c r="F17" s="14">
        <f>'Критерий 5'!E17</f>
        <v>94.358974358974351</v>
      </c>
      <c r="G17" s="14">
        <f t="shared" si="0"/>
        <v>90.382726045883942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7" customFormat="1" ht="12.75" customHeight="1" x14ac:dyDescent="0.2">
      <c r="A18" s="7" t="str">
        <f>'Критерий 1'!A18</f>
        <v>Суворовская средняя общеобразовательная школа</v>
      </c>
      <c r="B18" s="14">
        <f>'Критерий 1'!E18</f>
        <v>97.063492063492063</v>
      </c>
      <c r="C18" s="14">
        <f>'Критерий 2'!D18</f>
        <v>98.07692307692308</v>
      </c>
      <c r="D18" s="14">
        <f>'Критерий 3'!E18</f>
        <v>70.5</v>
      </c>
      <c r="E18" s="14">
        <f>'Критерий 4'!E18</f>
        <v>90.975081256771389</v>
      </c>
      <c r="F18" s="14">
        <f>'Критерий 5'!E18</f>
        <v>92.019230769230774</v>
      </c>
      <c r="G18" s="14">
        <f t="shared" si="0"/>
        <v>89.726945433283461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7" customFormat="1" ht="12.75" customHeight="1" x14ac:dyDescent="0.2">
      <c r="A19" s="7" t="str">
        <f>'Критерий 1'!A19</f>
        <v>Тоцкая Детско-юношеская спортивная школа</v>
      </c>
      <c r="B19" s="14">
        <f>'Критерий 1'!E19</f>
        <v>99.701492537313442</v>
      </c>
      <c r="C19" s="14">
        <f>'Критерий 2'!D19</f>
        <v>95.818181818181813</v>
      </c>
      <c r="D19" s="14">
        <f>'Критерий 3'!E19</f>
        <v>58</v>
      </c>
      <c r="E19" s="14">
        <f>'Критерий 4'!E19</f>
        <v>97.132196969696977</v>
      </c>
      <c r="F19" s="14">
        <f>'Критерий 5'!E19</f>
        <v>97.018181818181816</v>
      </c>
      <c r="G19" s="14">
        <f t="shared" si="0"/>
        <v>89.534010628674807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7" customFormat="1" ht="12.75" customHeight="1" x14ac:dyDescent="0.2">
      <c r="A20" s="7" t="str">
        <f>'Критерий 1'!A20</f>
        <v>Тоцкая средняя общеобразовательная школа им. А.К. Стерелюхина</v>
      </c>
      <c r="B20" s="14">
        <f>'Критерий 1'!E20</f>
        <v>90.829457364341096</v>
      </c>
      <c r="C20" s="14">
        <f>'Критерий 2'!D20</f>
        <v>91.641566265060248</v>
      </c>
      <c r="D20" s="14">
        <f>'Критерий 3'!E20</f>
        <v>74</v>
      </c>
      <c r="E20" s="14">
        <f>'Критерий 4'!E20</f>
        <v>91.066265060240966</v>
      </c>
      <c r="F20" s="14">
        <f>'Критерий 5'!E20</f>
        <v>92.454819277108427</v>
      </c>
      <c r="G20" s="14">
        <f t="shared" si="0"/>
        <v>87.998421593350145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7" customFormat="1" ht="12.75" customHeight="1" x14ac:dyDescent="0.2">
      <c r="A21" s="7" t="str">
        <f>'Критерий 1'!A21</f>
        <v>Тоцкий Дом детского творчества</v>
      </c>
      <c r="B21" s="14">
        <f>'Критерий 1'!E21</f>
        <v>99.696394686907027</v>
      </c>
      <c r="C21" s="14">
        <f>'Критерий 2'!D21</f>
        <v>98.854337152209496</v>
      </c>
      <c r="D21" s="14">
        <f>'Критерий 3'!E21</f>
        <v>89.714285714285708</v>
      </c>
      <c r="E21" s="14">
        <f>'Критерий 4'!E21</f>
        <v>99.107783906838293</v>
      </c>
      <c r="F21" s="14">
        <f>'Критерий 5'!E21</f>
        <v>99.165302782324062</v>
      </c>
      <c r="G21" s="14">
        <f t="shared" si="0"/>
        <v>97.307620848512926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6"/>
      <c r="C605" s="3"/>
      <c r="D605" s="3"/>
      <c r="E605" s="3"/>
      <c r="F605" s="3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6"/>
      <c r="C606" s="3"/>
      <c r="D606" s="3"/>
      <c r="E606" s="3"/>
      <c r="F606" s="3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6"/>
      <c r="C607" s="3"/>
      <c r="D607" s="3"/>
      <c r="E607" s="3"/>
      <c r="F607" s="3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6"/>
      <c r="C608" s="3"/>
      <c r="D608" s="3"/>
      <c r="E608" s="3"/>
      <c r="F608" s="3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6"/>
      <c r="C609" s="3"/>
      <c r="D609" s="3"/>
      <c r="E609" s="3"/>
      <c r="F609" s="3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6"/>
      <c r="C610" s="3"/>
      <c r="D610" s="3"/>
      <c r="E610" s="3"/>
      <c r="F610" s="3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6"/>
      <c r="C611" s="3"/>
      <c r="D611" s="3"/>
      <c r="E611" s="3"/>
      <c r="F611" s="3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6"/>
      <c r="C612" s="3"/>
      <c r="D612" s="3"/>
      <c r="E612" s="3"/>
      <c r="F612" s="3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6"/>
      <c r="C613" s="3"/>
      <c r="D613" s="3"/>
      <c r="E613" s="3"/>
      <c r="F613" s="3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6"/>
      <c r="C614" s="3"/>
      <c r="D614" s="3"/>
      <c r="E614" s="3"/>
      <c r="F614" s="3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6"/>
      <c r="C615" s="3"/>
      <c r="D615" s="3"/>
      <c r="E615" s="3"/>
      <c r="F615" s="3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6"/>
      <c r="C616" s="3"/>
      <c r="D616" s="3"/>
      <c r="E616" s="3"/>
      <c r="F616" s="3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6"/>
      <c r="C617" s="3"/>
      <c r="D617" s="3"/>
      <c r="E617" s="3"/>
      <c r="F617" s="3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6"/>
      <c r="C618" s="3"/>
      <c r="D618" s="3"/>
      <c r="E618" s="3"/>
      <c r="F618" s="3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6"/>
      <c r="C619" s="3"/>
      <c r="D619" s="3"/>
      <c r="E619" s="3"/>
      <c r="F619" s="3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6"/>
      <c r="C620" s="3"/>
      <c r="D620" s="3"/>
      <c r="E620" s="3"/>
      <c r="F620" s="3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6"/>
      <c r="C621" s="3"/>
      <c r="D621" s="3"/>
      <c r="E621" s="3"/>
      <c r="F621" s="3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6"/>
      <c r="C622" s="3"/>
      <c r="D622" s="3"/>
      <c r="E622" s="3"/>
      <c r="F622" s="3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ahmee</cp:lastModifiedBy>
  <dcterms:created xsi:type="dcterms:W3CDTF">2020-05-15T11:20:41Z</dcterms:created>
  <dcterms:modified xsi:type="dcterms:W3CDTF">2023-05-02T08:30:51Z</dcterms:modified>
</cp:coreProperties>
</file>